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bookViews>
    <workbookView xWindow="0" yWindow="0" windowWidth="9585" windowHeight="3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K169" i="1"/>
  <c r="J169" i="1"/>
  <c r="M168" i="1"/>
  <c r="L168" i="1"/>
  <c r="P168" i="1" s="1"/>
  <c r="P166" i="1"/>
  <c r="M165" i="1"/>
  <c r="L165" i="1"/>
  <c r="P165" i="1" s="1"/>
  <c r="P169" i="1" s="1"/>
  <c r="M162" i="1"/>
  <c r="L162" i="1"/>
  <c r="K162" i="1"/>
  <c r="J162" i="1"/>
  <c r="P159" i="1"/>
  <c r="P162" i="1" s="1"/>
  <c r="M153" i="1"/>
  <c r="K153" i="1"/>
  <c r="J153" i="1"/>
  <c r="P152" i="1"/>
  <c r="P153" i="1" s="1"/>
  <c r="M152" i="1"/>
  <c r="L152" i="1"/>
  <c r="L153" i="1" s="1"/>
  <c r="P135" i="1"/>
  <c r="P122" i="1"/>
  <c r="M122" i="1"/>
  <c r="L122" i="1"/>
  <c r="K122" i="1"/>
  <c r="J122" i="1"/>
  <c r="P121" i="1"/>
  <c r="N110" i="1"/>
  <c r="K110" i="1"/>
  <c r="J110" i="1"/>
  <c r="P109" i="1"/>
  <c r="M109" i="1"/>
  <c r="L109" i="1"/>
  <c r="M108" i="1"/>
  <c r="L108" i="1"/>
  <c r="P108" i="1" s="1"/>
  <c r="M107" i="1"/>
  <c r="L107" i="1"/>
  <c r="P107" i="1" s="1"/>
  <c r="M106" i="1"/>
  <c r="P106" i="1" s="1"/>
  <c r="L106" i="1"/>
  <c r="P105" i="1"/>
  <c r="M105" i="1"/>
  <c r="L105" i="1"/>
  <c r="M104" i="1"/>
  <c r="L104" i="1"/>
  <c r="P104" i="1" s="1"/>
  <c r="M103" i="1"/>
  <c r="L103" i="1"/>
  <c r="P103" i="1" s="1"/>
  <c r="M102" i="1"/>
  <c r="P102" i="1" s="1"/>
  <c r="L102" i="1"/>
  <c r="P101" i="1"/>
  <c r="M101" i="1"/>
  <c r="L101" i="1"/>
  <c r="M100" i="1"/>
  <c r="L100" i="1"/>
  <c r="P100" i="1" s="1"/>
  <c r="M99" i="1"/>
  <c r="L99" i="1"/>
  <c r="P99" i="1" s="1"/>
  <c r="M98" i="1"/>
  <c r="P98" i="1" s="1"/>
  <c r="L98" i="1"/>
  <c r="P97" i="1"/>
  <c r="M97" i="1"/>
  <c r="M110" i="1" s="1"/>
  <c r="L97" i="1"/>
  <c r="L110" i="1" s="1"/>
  <c r="J82" i="1"/>
  <c r="M81" i="1"/>
  <c r="P80" i="1"/>
  <c r="M80" i="1"/>
  <c r="L80" i="1"/>
  <c r="M79" i="1"/>
  <c r="P78" i="1" s="1"/>
  <c r="L79" i="1"/>
  <c r="L82" i="1" s="1"/>
  <c r="L78" i="1"/>
  <c r="P77" i="1"/>
  <c r="K73" i="1"/>
  <c r="J73" i="1"/>
  <c r="M72" i="1"/>
  <c r="L72" i="1"/>
  <c r="P72" i="1" s="1"/>
  <c r="M71" i="1"/>
  <c r="P71" i="1" s="1"/>
  <c r="L71" i="1"/>
  <c r="P70" i="1"/>
  <c r="M70" i="1"/>
  <c r="L70" i="1"/>
  <c r="M69" i="1"/>
  <c r="L69" i="1"/>
  <c r="P69" i="1" s="1"/>
  <c r="M68" i="1"/>
  <c r="L68" i="1"/>
  <c r="P68" i="1" s="1"/>
  <c r="M67" i="1"/>
  <c r="P67" i="1" s="1"/>
  <c r="L67" i="1"/>
  <c r="P66" i="1"/>
  <c r="M66" i="1"/>
  <c r="L66" i="1"/>
  <c r="M65" i="1"/>
  <c r="M73" i="1" s="1"/>
  <c r="L65" i="1"/>
  <c r="P65" i="1" s="1"/>
  <c r="M64" i="1"/>
  <c r="L64" i="1"/>
  <c r="P64" i="1" s="1"/>
  <c r="O47" i="1"/>
  <c r="N47" i="1"/>
  <c r="M47" i="1"/>
  <c r="K47" i="1"/>
  <c r="J47" i="1"/>
  <c r="P46" i="1"/>
  <c r="M46" i="1"/>
  <c r="L46" i="1"/>
  <c r="L47" i="1" s="1"/>
  <c r="P45" i="1"/>
  <c r="P44" i="1"/>
  <c r="P43" i="1"/>
  <c r="M43" i="1"/>
  <c r="L43" i="1"/>
  <c r="P42" i="1"/>
  <c r="P41" i="1"/>
  <c r="P47" i="1" s="1"/>
  <c r="M41" i="1"/>
  <c r="L41" i="1"/>
  <c r="P38" i="1"/>
  <c r="O34" i="1"/>
  <c r="N34" i="1"/>
  <c r="K34" i="1"/>
  <c r="J34" i="1"/>
  <c r="P33" i="1"/>
  <c r="M33" i="1"/>
  <c r="L33" i="1"/>
  <c r="M32" i="1"/>
  <c r="L32" i="1"/>
  <c r="P32" i="1" s="1"/>
  <c r="M31" i="1"/>
  <c r="L31" i="1"/>
  <c r="P31" i="1" s="1"/>
  <c r="P30" i="1"/>
  <c r="M30" i="1"/>
  <c r="L30" i="1"/>
  <c r="P29" i="1"/>
  <c r="P28" i="1"/>
  <c r="M28" i="1"/>
  <c r="L28" i="1"/>
  <c r="P27" i="1"/>
  <c r="P34" i="1" s="1"/>
  <c r="M27" i="1"/>
  <c r="M34" i="1" s="1"/>
  <c r="L27" i="1"/>
  <c r="L34" i="1" s="1"/>
  <c r="O24" i="1"/>
  <c r="N24" i="1"/>
  <c r="K24" i="1"/>
  <c r="J24" i="1"/>
  <c r="M23" i="1"/>
  <c r="L23" i="1"/>
  <c r="P23" i="1" s="1"/>
  <c r="P22" i="1"/>
  <c r="M22" i="1"/>
  <c r="L22" i="1"/>
  <c r="P21" i="1"/>
  <c r="M21" i="1"/>
  <c r="L21" i="1"/>
  <c r="M20" i="1"/>
  <c r="M24" i="1" s="1"/>
  <c r="L20" i="1"/>
  <c r="L24" i="1" s="1"/>
  <c r="P73" i="1" l="1"/>
  <c r="P110" i="1"/>
  <c r="M82" i="1"/>
  <c r="P20" i="1"/>
  <c r="P24" i="1" s="1"/>
  <c r="L73" i="1"/>
  <c r="P79" i="1"/>
  <c r="P82" i="1" s="1"/>
  <c r="L169" i="1"/>
</calcChain>
</file>

<file path=xl/sharedStrings.xml><?xml version="1.0" encoding="utf-8"?>
<sst xmlns="http://schemas.openxmlformats.org/spreadsheetml/2006/main" count="331" uniqueCount="199">
  <si>
    <t>República Dominicana</t>
  </si>
  <si>
    <t>JUNTA DISTRITAL BOCA DE MAO.</t>
  </si>
  <si>
    <t>MUNICIPIO ESPERANZA PROVINCIA  VALVERDE</t>
  </si>
  <si>
    <t xml:space="preserve">   NOMINA POR PROGRAMAS Y ACTIVIDAD</t>
  </si>
  <si>
    <t>CODIGO</t>
  </si>
  <si>
    <t xml:space="preserve">    CORRESPONDIENTE AL MES DE OCTUBRE 2024</t>
  </si>
  <si>
    <t xml:space="preserve">PROGRAMA </t>
  </si>
  <si>
    <t>REPRESENTACION NORMAS Y POLITICAS DE LA GESTION MUNICIPAL</t>
  </si>
  <si>
    <t xml:space="preserve">ACTIVIDAD </t>
  </si>
  <si>
    <t>NORMAS Y SEGUIMIENTOS        REGIDORES</t>
  </si>
  <si>
    <t xml:space="preserve">JUNTA DE VOCALES </t>
  </si>
  <si>
    <t xml:space="preserve">Num. De Orden </t>
  </si>
  <si>
    <t xml:space="preserve">NOMBRES Y  APELLIDOS </t>
  </si>
  <si>
    <t xml:space="preserve">TITULO OFICIAL </t>
  </si>
  <si>
    <t xml:space="preserve">CEDULA </t>
  </si>
  <si>
    <t>SUMA TOTAL GANADA</t>
  </si>
  <si>
    <t xml:space="preserve">COMPLETIVO SUELDO </t>
  </si>
  <si>
    <t>A. R. S. 3,04%</t>
  </si>
  <si>
    <t>A.F.P. 2.87%</t>
  </si>
  <si>
    <t xml:space="preserve">COOPADUMU/ Otros desc. </t>
  </si>
  <si>
    <t>PREST. A EMP. FELIZ</t>
  </si>
  <si>
    <t xml:space="preserve">SUMA NETA A PAGAR </t>
  </si>
  <si>
    <t xml:space="preserve"> PAGADO CON CHEQUE/ COMP.No.</t>
  </si>
  <si>
    <t xml:space="preserve"> </t>
  </si>
  <si>
    <t>Nelson Valenzuela Diaz</t>
  </si>
  <si>
    <t xml:space="preserve">Presidente Concejo </t>
  </si>
  <si>
    <t>092-0011760-5</t>
  </si>
  <si>
    <t xml:space="preserve">Ramon Fidel Castro Jimenez </t>
  </si>
  <si>
    <t xml:space="preserve">Vice-Presidente Concejo </t>
  </si>
  <si>
    <t>092-0014526-7</t>
  </si>
  <si>
    <t>Jose Antonio Cabrera</t>
  </si>
  <si>
    <t>Vocal</t>
  </si>
  <si>
    <t>092-0006164-7</t>
  </si>
  <si>
    <t>Yulenny Maria Santos</t>
  </si>
  <si>
    <t xml:space="preserve">Sec. Municiupal </t>
  </si>
  <si>
    <t>402-2424816-3</t>
  </si>
  <si>
    <r>
      <t>TOTALRD</t>
    </r>
    <r>
      <rPr>
        <b/>
        <u/>
        <sz val="8"/>
        <rFont val="Arial"/>
        <family val="2"/>
      </rPr>
      <t>$</t>
    </r>
  </si>
  <si>
    <t xml:space="preserve">                               DIRECTOR DISTRITAL </t>
  </si>
  <si>
    <t>Felix Santos Rodriguez</t>
  </si>
  <si>
    <t xml:space="preserve">Director </t>
  </si>
  <si>
    <t>033-0015429-5</t>
  </si>
  <si>
    <t>Yinet Mercedes Gomez Ureña</t>
  </si>
  <si>
    <t>Vice Directora</t>
  </si>
  <si>
    <t>033-0038345-6</t>
  </si>
  <si>
    <t>Iveli Marie Nuñez Medina</t>
  </si>
  <si>
    <t>Sec Director</t>
  </si>
  <si>
    <t>402-1053467-9</t>
  </si>
  <si>
    <t>Reynaldo Bido Cabrera</t>
  </si>
  <si>
    <t>Cocher Director</t>
  </si>
  <si>
    <t>033-0028477-9</t>
  </si>
  <si>
    <t xml:space="preserve">Eulogio Ramires Vargas </t>
  </si>
  <si>
    <t>Asistente Director</t>
  </si>
  <si>
    <t>092-0009059-6</t>
  </si>
  <si>
    <t>Ana Mercedes Hernandez</t>
  </si>
  <si>
    <t>Enc.Recursos Humanos</t>
  </si>
  <si>
    <t>092-0008903-6</t>
  </si>
  <si>
    <t>Marlyn de Jesus Marrero N.</t>
  </si>
  <si>
    <t>Recepcionista</t>
  </si>
  <si>
    <t>033-0041111-7</t>
  </si>
  <si>
    <t>pag.1/4</t>
  </si>
  <si>
    <t>CONSEJO ECONOMICO Y SOCIAL MUNICIAPAL</t>
  </si>
  <si>
    <t>Rafael Antonio Remy</t>
  </si>
  <si>
    <t xml:space="preserve"> Enlace SISMAP Munic.</t>
  </si>
  <si>
    <t>4024491050-7</t>
  </si>
  <si>
    <t xml:space="preserve"> SERVICIOS ADMINISTRATIVOS Y FINANCIEROS</t>
  </si>
  <si>
    <t xml:space="preserve">DIVISION ADMINISTRATIVA FINANCIERO </t>
  </si>
  <si>
    <t>Nidia Mercedes Rodriguez</t>
  </si>
  <si>
    <t>Tesorera</t>
  </si>
  <si>
    <t>033-0015372-7</t>
  </si>
  <si>
    <t>Milerka Rivera Francisco</t>
  </si>
  <si>
    <t>Ayusante Tesoreria</t>
  </si>
  <si>
    <t>033-0032264-5</t>
  </si>
  <si>
    <t>Yulissa Yidarquis Perez</t>
  </si>
  <si>
    <t>Contable</t>
  </si>
  <si>
    <t>033-0039687-0</t>
  </si>
  <si>
    <t>Mavelys del carmen Nunez V.</t>
  </si>
  <si>
    <t>Auxiliar Contabilidad</t>
  </si>
  <si>
    <t>402-2405190-0</t>
  </si>
  <si>
    <t>Juan Isidro Estrella Tejada</t>
  </si>
  <si>
    <t>Inspector</t>
  </si>
  <si>
    <t>033-0015068-1</t>
  </si>
  <si>
    <t>Jesus De Los Santos G.</t>
  </si>
  <si>
    <t>Mensajero</t>
  </si>
  <si>
    <t>034-0028796-1</t>
  </si>
  <si>
    <t xml:space="preserve">DIVISION DE SERVICIOS PUBLICOS MUNICIPALES </t>
  </si>
  <si>
    <t xml:space="preserve">PREST. A EMP./FEL. </t>
  </si>
  <si>
    <t xml:space="preserve"> PAGADO CON CHEQ. Nº </t>
  </si>
  <si>
    <t>Rafael Martinez</t>
  </si>
  <si>
    <t xml:space="preserve">Alcalde Pedaneo </t>
  </si>
  <si>
    <t>033-0015187-9</t>
  </si>
  <si>
    <t>Pedro Rafael Ortiz</t>
  </si>
  <si>
    <t xml:space="preserve">Ayudante Alcalde </t>
  </si>
  <si>
    <t>033-0020695-4</t>
  </si>
  <si>
    <t>Manuel  Enrique Lopez  B</t>
  </si>
  <si>
    <t>033-0015146-5</t>
  </si>
  <si>
    <t>Franklin Miguel Gil G.</t>
  </si>
  <si>
    <t>Guardian</t>
  </si>
  <si>
    <t>402-1572273-3</t>
  </si>
  <si>
    <t>Cirilo Miguel Torres</t>
  </si>
  <si>
    <t>034-0001468-8</t>
  </si>
  <si>
    <t>Melido Arcadio Duran</t>
  </si>
  <si>
    <t>Sereno</t>
  </si>
  <si>
    <t>033-0015053-3</t>
  </si>
  <si>
    <t>Santa Alt. Mejia Beras</t>
  </si>
  <si>
    <t>conserje</t>
  </si>
  <si>
    <t>033-0023664-7</t>
  </si>
  <si>
    <t>Felix de la Rosa</t>
  </si>
  <si>
    <t>Enc.Asu/com.C.B.L.Y.A</t>
  </si>
  <si>
    <t>046-0018507-0</t>
  </si>
  <si>
    <t>Celina Balbuena Sanchez de V.</t>
  </si>
  <si>
    <t>Enc. Asist. Social</t>
  </si>
  <si>
    <t>033-0014971-7</t>
  </si>
  <si>
    <t>pag.2/4</t>
  </si>
  <si>
    <t>GESTION Y ADMINISTRACION DE SERVICIOS PUBLICOS</t>
  </si>
  <si>
    <t xml:space="preserve">DIVISION DE ORNATO Y LIMPIEZA </t>
  </si>
  <si>
    <t>Jose Rafael Morrobel Peña</t>
  </si>
  <si>
    <t>Chofer del camion Rojo</t>
  </si>
  <si>
    <t>092-0008967-1</t>
  </si>
  <si>
    <t>Ramon Emilio Vargas Nuñez</t>
  </si>
  <si>
    <t xml:space="preserve"> Limp. Orn/Parque</t>
  </si>
  <si>
    <t>034-0001849-9</t>
  </si>
  <si>
    <t xml:space="preserve">Emilio de Jesús Bido  Fco. </t>
  </si>
  <si>
    <t>033-0014982-4</t>
  </si>
  <si>
    <t>Juan Martinez</t>
  </si>
  <si>
    <t>092-0013419-6</t>
  </si>
  <si>
    <t>Humberto De Jesus Amonte</t>
  </si>
  <si>
    <t>033-00-2759-6</t>
  </si>
  <si>
    <t>MANEJO DE RESIDUOS SOLIDOS</t>
  </si>
  <si>
    <t>NO. DE ORDEN</t>
  </si>
  <si>
    <t>Roselio Hernandez</t>
  </si>
  <si>
    <t>Cap. Serv. De limp. Camion</t>
  </si>
  <si>
    <t>033-0015125-9</t>
  </si>
  <si>
    <t>Ramon E. Ventura Torres</t>
  </si>
  <si>
    <t>Chofer del Camion Blanco</t>
  </si>
  <si>
    <t>034-0029544-4</t>
  </si>
  <si>
    <t>Patron Santiago Rodriguez</t>
  </si>
  <si>
    <t xml:space="preserve">Serv. Limpieza camion </t>
  </si>
  <si>
    <t>055-0024200-2</t>
  </si>
  <si>
    <t>Tony Silverio Torres</t>
  </si>
  <si>
    <t>096-0013055-4</t>
  </si>
  <si>
    <t>Delvis Bernardo Rodriguez</t>
  </si>
  <si>
    <t>033-0038833-1</t>
  </si>
  <si>
    <t>Reynaldo de Jesus Minier Ort.</t>
  </si>
  <si>
    <t>Serv. Limpieza/ parque</t>
  </si>
  <si>
    <t>033-0015239-8</t>
  </si>
  <si>
    <t>Enrique Antonio Cruz</t>
  </si>
  <si>
    <t>Serv. Limpieza</t>
  </si>
  <si>
    <t>092-0006209-0</t>
  </si>
  <si>
    <t>Vitalino Gomez Almonte</t>
  </si>
  <si>
    <t>033-0005314.1</t>
  </si>
  <si>
    <t xml:space="preserve">Cleomena Salomon </t>
  </si>
  <si>
    <t>402-3580336-4</t>
  </si>
  <si>
    <t xml:space="preserve">Luis Tobias Ramos </t>
  </si>
  <si>
    <t>Gregoria Martinez Gomez</t>
  </si>
  <si>
    <t>033-0031296-8</t>
  </si>
  <si>
    <t xml:space="preserve">Rafael Ant. Perez Nuñez </t>
  </si>
  <si>
    <t>092-0008991-1</t>
  </si>
  <si>
    <t>Luis manuel acevedo Reyes</t>
  </si>
  <si>
    <t>092-0010084-1</t>
  </si>
  <si>
    <t>pag, 3/5</t>
  </si>
  <si>
    <t>José Manuel Amonte Perez</t>
  </si>
  <si>
    <t>Adm. Cement. BOCA de  Mao</t>
  </si>
  <si>
    <t>033-0014956-8</t>
  </si>
  <si>
    <t>POLICIA MUNICIPAL</t>
  </si>
  <si>
    <t>Elvin Radhanes Ayala</t>
  </si>
  <si>
    <t>Policia Municipal</t>
  </si>
  <si>
    <t>034-0016063-0</t>
  </si>
  <si>
    <t>pag, 4/5</t>
  </si>
  <si>
    <t>PRESERVACION MEDIO AMBIENTE, FORESTA Y CONTROL ECOLOGICO DE RECURSOS NATURALES</t>
  </si>
  <si>
    <t xml:space="preserve">DIVISION DE DESARROLLO SOCIAL </t>
  </si>
  <si>
    <t>Marcelino Gutierrez Espinal</t>
  </si>
  <si>
    <r>
      <t xml:space="preserve">Vijilante </t>
    </r>
    <r>
      <rPr>
        <sz val="7"/>
        <rFont val="Arial"/>
        <family val="2"/>
      </rPr>
      <t>UGAM</t>
    </r>
    <r>
      <rPr>
        <sz val="8"/>
        <rFont val="Arial"/>
        <family val="2"/>
      </rPr>
      <t xml:space="preserve"> El Puente S.R</t>
    </r>
  </si>
  <si>
    <t>033-0015118-4</t>
  </si>
  <si>
    <t>GESTION Y ADMINISTRACION DE SERVICIOS SOCIALES</t>
  </si>
  <si>
    <t>EDUCACION Y FORMACION INTEGRAL</t>
  </si>
  <si>
    <t xml:space="preserve">PREST. A EMPLEADOS </t>
  </si>
  <si>
    <t>Rosario Antonio Valerio</t>
  </si>
  <si>
    <t>Chofer Autobus Escolar</t>
  </si>
  <si>
    <t>046-0030944-9</t>
  </si>
  <si>
    <t>Luis Liguel Olivo Clace</t>
  </si>
  <si>
    <t>Ayud. Vigilante Escolar</t>
  </si>
  <si>
    <t>033-0038859-6</t>
  </si>
  <si>
    <t>Joose Domingo Vreas Reyes</t>
  </si>
  <si>
    <t>Vijilante Escolar</t>
  </si>
  <si>
    <t>033-0008856-6</t>
  </si>
  <si>
    <t>FOMENTO DE LA CULTURA,DEPORTE Y RECREACION</t>
  </si>
  <si>
    <t>Fernando Lora Suero</t>
  </si>
  <si>
    <t>Enc. Deportes</t>
  </si>
  <si>
    <t>033-0015167-1</t>
  </si>
  <si>
    <t>Yilson Tobias Ventura G.</t>
  </si>
  <si>
    <t>Monitor</t>
  </si>
  <si>
    <t>402-1561353-6</t>
  </si>
  <si>
    <t>Ramon Eguren</t>
  </si>
  <si>
    <t>0920008856-6</t>
  </si>
  <si>
    <t xml:space="preserve">Jose Miguel Peñalo Campos </t>
  </si>
  <si>
    <t>Enc. Deportes/ puente san. R.</t>
  </si>
  <si>
    <t>092-0011799-3</t>
  </si>
  <si>
    <t>pag 5/5</t>
  </si>
  <si>
    <t xml:space="preserve">   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</si>
</sst>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[$€]* #,##0.00_);_([$€]* \(#,##0.00\);_([$€]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8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/>
    <xf numFmtId="0" fontId="3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0" fillId="0" borderId="0" xfId="0" applyNumberFormat="1"/>
    <xf numFmtId="0" fontId="2" fillId="0" borderId="5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3" fillId="0" borderId="14" xfId="0" applyFont="1" applyBorder="1" applyAlignment="1"/>
    <xf numFmtId="0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43" fontId="3" fillId="0" borderId="1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vertical="center"/>
    </xf>
    <xf numFmtId="43" fontId="3" fillId="0" borderId="0" xfId="0" applyNumberFormat="1" applyFont="1" applyBorder="1" applyAlignment="1">
      <alignment horizontal="right" vertical="center"/>
    </xf>
    <xf numFmtId="43" fontId="3" fillId="0" borderId="0" xfId="0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" fontId="2" fillId="0" borderId="0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9" xfId="0" applyFont="1" applyBorder="1"/>
    <xf numFmtId="4" fontId="2" fillId="0" borderId="6" xfId="0" applyNumberFormat="1" applyFont="1" applyBorder="1" applyAlignment="1">
      <alignment horizontal="right" vertical="center" shrinkToFit="1"/>
    </xf>
    <xf numFmtId="43" fontId="2" fillId="0" borderId="1" xfId="1" applyFont="1" applyFill="1" applyBorder="1" applyAlignment="1">
      <alignment horizontal="right"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 wrapText="1"/>
    </xf>
    <xf numFmtId="43" fontId="0" fillId="0" borderId="0" xfId="0" applyNumberFormat="1"/>
    <xf numFmtId="49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2" fillId="0" borderId="2" xfId="0" applyFont="1" applyBorder="1"/>
    <xf numFmtId="0" fontId="2" fillId="0" borderId="6" xfId="0" applyFont="1" applyFill="1" applyBorder="1" applyAlignment="1">
      <alignment horizontal="left" wrapText="1"/>
    </xf>
    <xf numFmtId="0" fontId="3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43" fontId="3" fillId="0" borderId="0" xfId="0" applyNumberFormat="1" applyFont="1" applyBorder="1" applyAlignment="1">
      <alignment horizontal="left"/>
    </xf>
    <xf numFmtId="43" fontId="3" fillId="0" borderId="0" xfId="0" applyNumberFormat="1" applyFont="1" applyBorder="1" applyAlignment="1">
      <alignment horizontal="right"/>
    </xf>
    <xf numFmtId="43" fontId="3" fillId="0" borderId="0" xfId="0" applyNumberFormat="1" applyFont="1" applyBorder="1"/>
    <xf numFmtId="4" fontId="3" fillId="0" borderId="0" xfId="0" applyNumberFormat="1" applyFont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left" vertical="top"/>
    </xf>
    <xf numFmtId="4" fontId="2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164" fontId="13" fillId="0" borderId="1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1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49" fontId="3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3" xfId="0" applyFont="1" applyBorder="1"/>
    <xf numFmtId="0" fontId="2" fillId="0" borderId="14" xfId="0" applyFont="1" applyBorder="1"/>
    <xf numFmtId="43" fontId="3" fillId="0" borderId="1" xfId="0" applyNumberFormat="1" applyFont="1" applyBorder="1" applyAlignment="1">
      <alignment horizontal="right"/>
    </xf>
    <xf numFmtId="43" fontId="3" fillId="0" borderId="1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164" fontId="13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7" xfId="0" applyFont="1" applyBorder="1"/>
    <xf numFmtId="0" fontId="2" fillId="0" borderId="8" xfId="0" applyFont="1" applyBorder="1"/>
    <xf numFmtId="43" fontId="3" fillId="0" borderId="1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/>
    <xf numFmtId="49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5</xdr:row>
      <xdr:rowOff>85725</xdr:rowOff>
    </xdr:from>
    <xdr:to>
      <xdr:col>10</xdr:col>
      <xdr:colOff>114300</xdr:colOff>
      <xdr:row>9</xdr:row>
      <xdr:rowOff>19049</xdr:rowOff>
    </xdr:to>
    <xdr:pic>
      <xdr:nvPicPr>
        <xdr:cNvPr id="2" name="Imagen 1" descr="PHOTO-2018-08-09-12-39-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1" t="-2632" r="16387"/>
        <a:stretch>
          <a:fillRect/>
        </a:stretch>
      </xdr:blipFill>
      <xdr:spPr bwMode="auto">
        <a:xfrm>
          <a:off x="3848100" y="133350"/>
          <a:ext cx="89535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638175</xdr:colOff>
      <xdr:row>48</xdr:row>
      <xdr:rowOff>57150</xdr:rowOff>
    </xdr:from>
    <xdr:to>
      <xdr:col>10</xdr:col>
      <xdr:colOff>57150</xdr:colOff>
      <xdr:row>51</xdr:row>
      <xdr:rowOff>104774</xdr:rowOff>
    </xdr:to>
    <xdr:pic>
      <xdr:nvPicPr>
        <xdr:cNvPr id="3" name="Imagen 2" descr="PHOTO-2018-08-09-12-39-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1" t="-2632" r="16387"/>
        <a:stretch>
          <a:fillRect/>
        </a:stretch>
      </xdr:blipFill>
      <xdr:spPr bwMode="auto">
        <a:xfrm>
          <a:off x="3790950" y="8801100"/>
          <a:ext cx="895350" cy="419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676275</xdr:colOff>
      <xdr:row>83</xdr:row>
      <xdr:rowOff>66675</xdr:rowOff>
    </xdr:from>
    <xdr:to>
      <xdr:col>10</xdr:col>
      <xdr:colOff>95250</xdr:colOff>
      <xdr:row>87</xdr:row>
      <xdr:rowOff>19049</xdr:rowOff>
    </xdr:to>
    <xdr:pic>
      <xdr:nvPicPr>
        <xdr:cNvPr id="4" name="Imagen 3" descr="PHOTO-2018-08-09-12-39-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1" t="-2632" r="16387"/>
        <a:stretch>
          <a:fillRect/>
        </a:stretch>
      </xdr:blipFill>
      <xdr:spPr bwMode="auto">
        <a:xfrm>
          <a:off x="3829050" y="14249400"/>
          <a:ext cx="895350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628650</xdr:colOff>
      <xdr:row>142</xdr:row>
      <xdr:rowOff>38100</xdr:rowOff>
    </xdr:from>
    <xdr:to>
      <xdr:col>10</xdr:col>
      <xdr:colOff>47625</xdr:colOff>
      <xdr:row>144</xdr:row>
      <xdr:rowOff>161924</xdr:rowOff>
    </xdr:to>
    <xdr:pic>
      <xdr:nvPicPr>
        <xdr:cNvPr id="5" name="Imagen 4" descr="PHOTO-2018-08-09-12-39-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1" t="-2632" r="16387"/>
        <a:stretch>
          <a:fillRect/>
        </a:stretch>
      </xdr:blipFill>
      <xdr:spPr bwMode="auto">
        <a:xfrm>
          <a:off x="3781425" y="24974550"/>
          <a:ext cx="89535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628650</xdr:colOff>
      <xdr:row>122</xdr:row>
      <xdr:rowOff>133350</xdr:rowOff>
    </xdr:from>
    <xdr:to>
      <xdr:col>10</xdr:col>
      <xdr:colOff>47625</xdr:colOff>
      <xdr:row>125</xdr:row>
      <xdr:rowOff>1</xdr:rowOff>
    </xdr:to>
    <xdr:pic>
      <xdr:nvPicPr>
        <xdr:cNvPr id="6" name="Imagen 5" descr="PHOTO-2018-08-09-12-39-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1" t="-2632" r="16387"/>
        <a:stretch>
          <a:fillRect/>
        </a:stretch>
      </xdr:blipFill>
      <xdr:spPr bwMode="auto">
        <a:xfrm>
          <a:off x="3781425" y="21050250"/>
          <a:ext cx="89535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628650</xdr:colOff>
      <xdr:row>111</xdr:row>
      <xdr:rowOff>76200</xdr:rowOff>
    </xdr:from>
    <xdr:to>
      <xdr:col>10</xdr:col>
      <xdr:colOff>47625</xdr:colOff>
      <xdr:row>114</xdr:row>
      <xdr:rowOff>1</xdr:rowOff>
    </xdr:to>
    <xdr:pic>
      <xdr:nvPicPr>
        <xdr:cNvPr id="7" name="Imagen 6" descr="PHOTO-2018-08-09-12-39-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1" t="-2632" r="16387"/>
        <a:stretch>
          <a:fillRect/>
        </a:stretch>
      </xdr:blipFill>
      <xdr:spPr bwMode="auto">
        <a:xfrm>
          <a:off x="3781425" y="18745200"/>
          <a:ext cx="895350" cy="49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tabSelected="1" topLeftCell="A151" workbookViewId="0">
      <selection activeCell="R24" sqref="R24"/>
    </sheetView>
  </sheetViews>
  <sheetFormatPr baseColWidth="10" defaultRowHeight="15" x14ac:dyDescent="0.25"/>
  <cols>
    <col min="1" max="1" width="3.85546875" customWidth="1"/>
    <col min="2" max="2" width="11.5703125" customWidth="1"/>
    <col min="3" max="4" width="3" customWidth="1"/>
    <col min="5" max="5" width="5.140625" customWidth="1"/>
    <col min="6" max="7" width="7.42578125" customWidth="1"/>
    <col min="8" max="8" width="5.85546875" customWidth="1"/>
    <col min="9" max="9" width="12.42578125" customWidth="1"/>
    <col min="10" max="10" width="9.7109375" customWidth="1"/>
    <col min="11" max="11" width="9.85546875" customWidth="1"/>
    <col min="12" max="13" width="7.85546875" customWidth="1"/>
    <col min="14" max="14" width="9.42578125" customWidth="1"/>
    <col min="15" max="15" width="7.42578125" customWidth="1"/>
    <col min="16" max="16" width="10" customWidth="1"/>
    <col min="17" max="17" width="9.85546875" customWidth="1"/>
  </cols>
  <sheetData>
    <row r="1" spans="1:17" ht="0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0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0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0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0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" customHeight="1" x14ac:dyDescent="0.25">
      <c r="A6" s="1"/>
      <c r="B6" s="1"/>
      <c r="C6" s="1"/>
      <c r="D6" s="1"/>
      <c r="E6" s="1"/>
      <c r="F6" s="1"/>
      <c r="G6" s="2"/>
      <c r="H6" s="3"/>
      <c r="I6" s="3"/>
      <c r="J6" s="3"/>
      <c r="K6" s="3"/>
      <c r="L6" s="1"/>
      <c r="M6" s="1"/>
      <c r="N6" s="2"/>
      <c r="O6" s="3"/>
      <c r="P6" s="3"/>
      <c r="Q6" s="3"/>
    </row>
    <row r="7" spans="1:17" ht="13.5" customHeight="1" x14ac:dyDescent="0.25">
      <c r="A7" s="1"/>
      <c r="B7" s="1"/>
      <c r="C7" s="1"/>
      <c r="D7" s="1"/>
      <c r="E7" s="1"/>
      <c r="F7" s="1"/>
      <c r="G7" s="2"/>
      <c r="H7" s="3"/>
      <c r="I7" s="3"/>
      <c r="J7" s="3"/>
      <c r="K7" s="3"/>
      <c r="L7" s="1"/>
      <c r="M7" s="1"/>
      <c r="N7" s="2"/>
      <c r="O7" s="3"/>
      <c r="P7" s="3"/>
      <c r="Q7" s="3"/>
    </row>
    <row r="8" spans="1:17" ht="17.25" customHeight="1" x14ac:dyDescent="0.25">
      <c r="A8" s="1"/>
      <c r="B8" s="1"/>
      <c r="C8" s="1"/>
      <c r="D8" s="1"/>
      <c r="E8" s="1"/>
      <c r="F8" s="1"/>
      <c r="G8" s="2"/>
      <c r="H8" s="3"/>
      <c r="I8" s="3"/>
      <c r="J8" s="3"/>
      <c r="K8" s="3"/>
      <c r="L8" s="1"/>
      <c r="M8" s="1"/>
      <c r="N8" s="2"/>
      <c r="O8" s="3"/>
      <c r="P8" s="3"/>
      <c r="Q8" s="3"/>
    </row>
    <row r="9" spans="1:17" ht="16.5" customHeight="1" x14ac:dyDescent="0.25">
      <c r="A9" s="1"/>
      <c r="B9" s="1"/>
      <c r="C9" s="1"/>
      <c r="D9" s="1"/>
      <c r="E9" s="1"/>
      <c r="F9" s="1"/>
      <c r="G9" s="2"/>
      <c r="H9" s="3"/>
      <c r="I9" s="3"/>
      <c r="J9" s="3"/>
      <c r="K9" s="3"/>
      <c r="L9" s="1"/>
      <c r="M9" s="1"/>
      <c r="N9" s="2"/>
      <c r="O9" s="3"/>
      <c r="P9" s="3"/>
      <c r="Q9" s="3"/>
    </row>
    <row r="10" spans="1:17" ht="14.25" customHeight="1" x14ac:dyDescent="0.25">
      <c r="A10" s="1"/>
      <c r="B10" s="1"/>
      <c r="C10" s="1"/>
      <c r="D10" s="1"/>
      <c r="E10" s="1"/>
      <c r="F10" s="1"/>
      <c r="G10" s="2"/>
      <c r="H10" s="4" t="s">
        <v>0</v>
      </c>
      <c r="I10" s="4"/>
      <c r="J10" s="4"/>
      <c r="K10" s="4"/>
      <c r="L10" s="4"/>
      <c r="M10" s="1"/>
      <c r="N10" s="2"/>
      <c r="O10" s="3"/>
      <c r="P10" s="5"/>
      <c r="Q10" s="3"/>
    </row>
    <row r="11" spans="1:17" ht="14.25" customHeight="1" x14ac:dyDescent="0.25">
      <c r="A11" s="1"/>
      <c r="B11" s="1"/>
      <c r="C11" s="1"/>
      <c r="D11" s="1"/>
      <c r="E11" s="1"/>
      <c r="F11" s="1"/>
      <c r="G11" s="2"/>
      <c r="H11" s="6" t="s">
        <v>1</v>
      </c>
      <c r="I11" s="6"/>
      <c r="J11" s="6"/>
      <c r="K11" s="6"/>
      <c r="L11" s="6"/>
      <c r="M11" s="1"/>
      <c r="N11" s="2"/>
      <c r="O11" s="3"/>
      <c r="P11" s="7"/>
      <c r="Q11" s="3"/>
    </row>
    <row r="12" spans="1:17" ht="14.25" customHeight="1" x14ac:dyDescent="0.25">
      <c r="A12" s="1"/>
      <c r="B12" s="1"/>
      <c r="C12" s="1"/>
      <c r="D12" s="1"/>
      <c r="E12" s="1"/>
      <c r="F12" s="1"/>
      <c r="G12" s="2"/>
      <c r="H12" s="6" t="s">
        <v>2</v>
      </c>
      <c r="I12" s="6"/>
      <c r="J12" s="6"/>
      <c r="K12" s="6"/>
      <c r="L12" s="6"/>
      <c r="M12" s="1"/>
      <c r="N12" s="2"/>
      <c r="O12" s="3"/>
      <c r="P12" s="7"/>
      <c r="Q12" s="3"/>
    </row>
    <row r="13" spans="1:17" ht="14.25" customHeight="1" x14ac:dyDescent="0.25">
      <c r="A13" s="8"/>
      <c r="B13" s="1"/>
      <c r="C13" s="1"/>
      <c r="D13" s="1"/>
      <c r="E13" s="1"/>
      <c r="F13" s="1"/>
      <c r="G13" s="9"/>
      <c r="H13" s="10" t="s">
        <v>3</v>
      </c>
      <c r="I13" s="10"/>
      <c r="J13" s="10"/>
      <c r="K13" s="10"/>
      <c r="L13" s="10"/>
      <c r="M13" s="1"/>
      <c r="N13" s="9"/>
      <c r="O13" s="11"/>
      <c r="P13" s="11"/>
      <c r="Q13" s="11"/>
    </row>
    <row r="14" spans="1:17" ht="15.75" customHeight="1" x14ac:dyDescent="0.25">
      <c r="A14" s="12"/>
      <c r="B14" s="13" t="s">
        <v>4</v>
      </c>
      <c r="C14" s="14">
        <v>7</v>
      </c>
      <c r="D14" s="14">
        <v>3</v>
      </c>
      <c r="E14" s="14">
        <v>7</v>
      </c>
      <c r="F14" s="14">
        <v>9</v>
      </c>
      <c r="G14" s="15"/>
      <c r="H14" s="10" t="s">
        <v>5</v>
      </c>
      <c r="I14" s="10"/>
      <c r="J14" s="10"/>
      <c r="K14" s="10"/>
      <c r="L14" s="10"/>
      <c r="M14" s="16"/>
      <c r="N14" s="15"/>
      <c r="O14" s="11"/>
      <c r="P14" s="11"/>
      <c r="Q14" s="11"/>
    </row>
    <row r="15" spans="1:17" ht="15.75" customHeight="1" x14ac:dyDescent="0.25">
      <c r="A15" s="12"/>
      <c r="B15" s="1" t="s">
        <v>6</v>
      </c>
      <c r="C15" s="14">
        <v>0</v>
      </c>
      <c r="D15" s="14">
        <v>1</v>
      </c>
      <c r="E15" s="1"/>
      <c r="F15" s="17" t="s">
        <v>7</v>
      </c>
      <c r="G15" s="18"/>
      <c r="H15" s="19"/>
      <c r="I15" s="19"/>
      <c r="J15" s="19"/>
      <c r="K15" s="19"/>
      <c r="L15" s="19"/>
      <c r="M15" s="19"/>
      <c r="N15" s="19"/>
      <c r="O15" s="1"/>
      <c r="P15" s="1"/>
      <c r="Q15" s="1"/>
    </row>
    <row r="16" spans="1:17" ht="15.75" customHeight="1" x14ac:dyDescent="0.25">
      <c r="A16" s="1"/>
      <c r="B16" s="20" t="s">
        <v>8</v>
      </c>
      <c r="C16" s="21">
        <v>0</v>
      </c>
      <c r="D16" s="21">
        <v>1</v>
      </c>
      <c r="E16" s="1"/>
      <c r="F16" s="13" t="s">
        <v>9</v>
      </c>
      <c r="G16" s="1"/>
      <c r="H16" s="1"/>
      <c r="I16" s="22" t="s">
        <v>10</v>
      </c>
      <c r="J16" s="22"/>
      <c r="K16" s="22"/>
      <c r="L16" s="22"/>
      <c r="M16" s="22"/>
      <c r="N16" s="1"/>
      <c r="O16" s="1"/>
      <c r="P16" s="1"/>
      <c r="Q16" s="1"/>
    </row>
    <row r="17" spans="1:21" ht="13.5" customHeight="1" x14ac:dyDescent="0.25">
      <c r="A17" s="23" t="s">
        <v>11</v>
      </c>
      <c r="B17" s="24" t="s">
        <v>12</v>
      </c>
      <c r="C17" s="24"/>
      <c r="D17" s="24"/>
      <c r="E17" s="24"/>
      <c r="F17" s="25" t="s">
        <v>13</v>
      </c>
      <c r="G17" s="25"/>
      <c r="H17" s="25"/>
      <c r="I17" s="25" t="s">
        <v>14</v>
      </c>
      <c r="J17" s="26" t="s">
        <v>15</v>
      </c>
      <c r="K17" s="27" t="s">
        <v>16</v>
      </c>
      <c r="L17" s="25" t="s">
        <v>17</v>
      </c>
      <c r="M17" s="28" t="s">
        <v>18</v>
      </c>
      <c r="N17" s="25" t="s">
        <v>19</v>
      </c>
      <c r="O17" s="25" t="s">
        <v>20</v>
      </c>
      <c r="P17" s="25" t="s">
        <v>21</v>
      </c>
      <c r="Q17" s="29" t="s">
        <v>22</v>
      </c>
      <c r="U17" t="s">
        <v>23</v>
      </c>
    </row>
    <row r="18" spans="1:21" ht="14.25" customHeight="1" x14ac:dyDescent="0.25">
      <c r="A18" s="23"/>
      <c r="B18" s="24"/>
      <c r="C18" s="24"/>
      <c r="D18" s="24"/>
      <c r="E18" s="24"/>
      <c r="F18" s="25"/>
      <c r="G18" s="25"/>
      <c r="H18" s="25"/>
      <c r="I18" s="25"/>
      <c r="J18" s="26"/>
      <c r="K18" s="30"/>
      <c r="L18" s="25"/>
      <c r="M18" s="28"/>
      <c r="N18" s="25"/>
      <c r="O18" s="25"/>
      <c r="P18" s="25"/>
      <c r="Q18" s="31"/>
    </row>
    <row r="19" spans="1:21" ht="17.25" customHeight="1" x14ac:dyDescent="0.25">
      <c r="A19" s="23"/>
      <c r="B19" s="24"/>
      <c r="C19" s="24"/>
      <c r="D19" s="24"/>
      <c r="E19" s="24"/>
      <c r="F19" s="25"/>
      <c r="G19" s="25"/>
      <c r="H19" s="25"/>
      <c r="I19" s="25"/>
      <c r="J19" s="26"/>
      <c r="K19" s="32"/>
      <c r="L19" s="25"/>
      <c r="M19" s="28"/>
      <c r="N19" s="25"/>
      <c r="O19" s="25"/>
      <c r="P19" s="25"/>
      <c r="Q19" s="33"/>
    </row>
    <row r="20" spans="1:21" ht="15.75" customHeight="1" x14ac:dyDescent="0.25">
      <c r="A20" s="34">
        <v>1</v>
      </c>
      <c r="B20" s="35" t="s">
        <v>24</v>
      </c>
      <c r="C20" s="36"/>
      <c r="D20" s="36"/>
      <c r="E20" s="37"/>
      <c r="F20" s="35" t="s">
        <v>25</v>
      </c>
      <c r="G20" s="36"/>
      <c r="H20" s="37"/>
      <c r="I20" s="14" t="s">
        <v>26</v>
      </c>
      <c r="J20" s="38">
        <v>19000</v>
      </c>
      <c r="K20" s="39"/>
      <c r="L20" s="40">
        <f>+J20*0.0304</f>
        <v>577.6</v>
      </c>
      <c r="M20" s="40">
        <f>+J20*0.0287</f>
        <v>545.29999999999995</v>
      </c>
      <c r="N20" s="41"/>
      <c r="O20" s="38"/>
      <c r="P20" s="38">
        <f>+J20+K20-L20-M20-N20-O20</f>
        <v>17877.100000000002</v>
      </c>
      <c r="Q20" s="42">
        <v>5043</v>
      </c>
    </row>
    <row r="21" spans="1:21" ht="18.75" customHeight="1" x14ac:dyDescent="0.25">
      <c r="A21" s="34">
        <v>2</v>
      </c>
      <c r="B21" s="35" t="s">
        <v>27</v>
      </c>
      <c r="C21" s="36"/>
      <c r="D21" s="36"/>
      <c r="E21" s="37"/>
      <c r="F21" s="35" t="s">
        <v>28</v>
      </c>
      <c r="G21" s="36"/>
      <c r="H21" s="37"/>
      <c r="I21" s="43" t="s">
        <v>29</v>
      </c>
      <c r="J21" s="38">
        <v>19000</v>
      </c>
      <c r="K21" s="39"/>
      <c r="L21" s="40">
        <f>+J21*0.0304</f>
        <v>577.6</v>
      </c>
      <c r="M21" s="40">
        <f>+J21*0.0287</f>
        <v>545.29999999999995</v>
      </c>
      <c r="N21" s="41"/>
      <c r="O21" s="38"/>
      <c r="P21" s="38">
        <f>+J21+K21-L21-M21-N21-O21</f>
        <v>17877.100000000002</v>
      </c>
      <c r="Q21" s="42">
        <v>5044</v>
      </c>
    </row>
    <row r="22" spans="1:21" ht="18.75" customHeight="1" x14ac:dyDescent="0.25">
      <c r="A22" s="34">
        <v>3</v>
      </c>
      <c r="B22" s="35" t="s">
        <v>30</v>
      </c>
      <c r="C22" s="36"/>
      <c r="D22" s="36"/>
      <c r="E22" s="37"/>
      <c r="F22" s="35" t="s">
        <v>31</v>
      </c>
      <c r="G22" s="36"/>
      <c r="H22" s="37"/>
      <c r="I22" s="14" t="s">
        <v>32</v>
      </c>
      <c r="J22" s="38">
        <v>19000</v>
      </c>
      <c r="K22" s="39"/>
      <c r="L22" s="40">
        <f>+J22*0.0304</f>
        <v>577.6</v>
      </c>
      <c r="M22" s="40">
        <f>+J22*0.0287</f>
        <v>545.29999999999995</v>
      </c>
      <c r="N22" s="44"/>
      <c r="O22" s="38"/>
      <c r="P22" s="38">
        <f>+J22+K22-L22-M22-N22-O22</f>
        <v>17877.100000000002</v>
      </c>
      <c r="Q22" s="42">
        <v>5045</v>
      </c>
    </row>
    <row r="23" spans="1:21" ht="18.75" customHeight="1" x14ac:dyDescent="0.25">
      <c r="A23" s="34">
        <v>4</v>
      </c>
      <c r="B23" s="35" t="s">
        <v>33</v>
      </c>
      <c r="C23" s="36"/>
      <c r="D23" s="36"/>
      <c r="E23" s="37"/>
      <c r="F23" s="35" t="s">
        <v>34</v>
      </c>
      <c r="G23" s="36"/>
      <c r="H23" s="37"/>
      <c r="I23" s="14" t="s">
        <v>35</v>
      </c>
      <c r="J23" s="38">
        <v>9000</v>
      </c>
      <c r="K23" s="45"/>
      <c r="L23" s="40">
        <f>+J23*0.0304</f>
        <v>273.60000000000002</v>
      </c>
      <c r="M23" s="40">
        <f>+J23*0.0287</f>
        <v>258.3</v>
      </c>
      <c r="N23" s="41"/>
      <c r="O23" s="38"/>
      <c r="P23" s="38">
        <f>+J23+K23-L23-M23-N23-O23</f>
        <v>8468.1</v>
      </c>
      <c r="Q23" s="42">
        <v>5046</v>
      </c>
    </row>
    <row r="24" spans="1:21" ht="17.25" customHeight="1" x14ac:dyDescent="0.25">
      <c r="A24" s="46"/>
      <c r="B24" s="47" t="s">
        <v>36</v>
      </c>
      <c r="C24" s="47"/>
      <c r="D24" s="47"/>
      <c r="E24" s="47"/>
      <c r="F24" s="48"/>
      <c r="G24" s="49"/>
      <c r="H24" s="50"/>
      <c r="I24" s="51"/>
      <c r="J24" s="52">
        <f t="shared" ref="J24:P24" si="0">SUM(J20:J23)</f>
        <v>66000</v>
      </c>
      <c r="K24" s="52">
        <f t="shared" si="0"/>
        <v>0</v>
      </c>
      <c r="L24" s="53">
        <f t="shared" si="0"/>
        <v>2006.4</v>
      </c>
      <c r="M24" s="53">
        <f t="shared" si="0"/>
        <v>1894.1999999999998</v>
      </c>
      <c r="N24" s="53">
        <f t="shared" si="0"/>
        <v>0</v>
      </c>
      <c r="O24" s="52">
        <f t="shared" si="0"/>
        <v>0</v>
      </c>
      <c r="P24" s="52">
        <f t="shared" si="0"/>
        <v>62099.4</v>
      </c>
      <c r="Q24" s="54"/>
    </row>
    <row r="25" spans="1:21" ht="17.25" customHeight="1" x14ac:dyDescent="0.25">
      <c r="A25" s="8"/>
      <c r="B25" s="55" t="s">
        <v>6</v>
      </c>
      <c r="C25" s="56">
        <v>0</v>
      </c>
      <c r="D25" s="57">
        <v>1</v>
      </c>
      <c r="E25" s="58"/>
      <c r="F25" s="17" t="s">
        <v>7</v>
      </c>
      <c r="G25" s="18"/>
      <c r="H25" s="59"/>
      <c r="I25" s="59"/>
      <c r="J25" s="59"/>
      <c r="K25" s="59"/>
      <c r="L25" s="60"/>
      <c r="M25" s="60"/>
      <c r="N25" s="60"/>
      <c r="O25" s="60"/>
      <c r="P25" s="60"/>
      <c r="Q25" s="61"/>
      <c r="S25" s="62"/>
    </row>
    <row r="26" spans="1:21" ht="17.25" customHeight="1" x14ac:dyDescent="0.25">
      <c r="A26" s="8"/>
      <c r="B26" s="63" t="s">
        <v>8</v>
      </c>
      <c r="C26" s="21">
        <v>0</v>
      </c>
      <c r="D26" s="64">
        <v>3</v>
      </c>
      <c r="E26" s="65"/>
      <c r="F26" s="22" t="s">
        <v>37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66"/>
    </row>
    <row r="27" spans="1:21" ht="18.75" customHeight="1" x14ac:dyDescent="0.25">
      <c r="A27" s="67">
        <v>1</v>
      </c>
      <c r="B27" s="35" t="s">
        <v>38</v>
      </c>
      <c r="C27" s="36"/>
      <c r="D27" s="36"/>
      <c r="E27" s="37"/>
      <c r="F27" s="68" t="s">
        <v>39</v>
      </c>
      <c r="G27" s="68"/>
      <c r="H27" s="68"/>
      <c r="I27" s="43" t="s">
        <v>40</v>
      </c>
      <c r="J27" s="45">
        <v>40000</v>
      </c>
      <c r="K27" s="69"/>
      <c r="L27" s="45">
        <f>+J27*0.0304</f>
        <v>1216</v>
      </c>
      <c r="M27" s="69">
        <f>+J27*0.0287</f>
        <v>1148</v>
      </c>
      <c r="N27" s="69"/>
      <c r="O27" s="69"/>
      <c r="P27" s="69">
        <f t="shared" ref="P27:P33" si="1">+J27+K27-L27-M27-N27-O27</f>
        <v>37636</v>
      </c>
      <c r="Q27" s="42">
        <v>5047</v>
      </c>
      <c r="S27" s="62"/>
    </row>
    <row r="28" spans="1:21" ht="18" customHeight="1" x14ac:dyDescent="0.25">
      <c r="A28" s="67">
        <v>2</v>
      </c>
      <c r="B28" s="35" t="s">
        <v>41</v>
      </c>
      <c r="C28" s="36"/>
      <c r="D28" s="36"/>
      <c r="E28" s="37"/>
      <c r="F28" s="35" t="s">
        <v>42</v>
      </c>
      <c r="G28" s="36"/>
      <c r="H28" s="37"/>
      <c r="I28" s="43" t="s">
        <v>43</v>
      </c>
      <c r="J28" s="45">
        <v>20700</v>
      </c>
      <c r="K28" s="69"/>
      <c r="L28" s="45">
        <f>+J28*0.0304</f>
        <v>629.28</v>
      </c>
      <c r="M28" s="69">
        <f>+J28*0.0287</f>
        <v>594.09</v>
      </c>
      <c r="N28" s="45"/>
      <c r="O28" s="45"/>
      <c r="P28" s="69">
        <f t="shared" si="1"/>
        <v>19476.63</v>
      </c>
      <c r="Q28" s="42">
        <v>5048</v>
      </c>
    </row>
    <row r="29" spans="1:21" ht="18.75" customHeight="1" x14ac:dyDescent="0.25">
      <c r="A29" s="67">
        <v>3</v>
      </c>
      <c r="B29" s="70" t="s">
        <v>44</v>
      </c>
      <c r="C29" s="71"/>
      <c r="D29" s="71"/>
      <c r="E29" s="72"/>
      <c r="F29" s="35" t="s">
        <v>45</v>
      </c>
      <c r="G29" s="36"/>
      <c r="H29" s="37"/>
      <c r="I29" s="73" t="s">
        <v>46</v>
      </c>
      <c r="J29" s="45">
        <v>11000</v>
      </c>
      <c r="K29" s="69"/>
      <c r="L29" s="45"/>
      <c r="M29" s="69"/>
      <c r="N29" s="45"/>
      <c r="O29" s="45"/>
      <c r="P29" s="69">
        <f t="shared" si="1"/>
        <v>11000</v>
      </c>
      <c r="Q29" s="42">
        <v>5049</v>
      </c>
    </row>
    <row r="30" spans="1:21" ht="16.5" customHeight="1" x14ac:dyDescent="0.25">
      <c r="A30" s="67">
        <v>4</v>
      </c>
      <c r="B30" s="70" t="s">
        <v>47</v>
      </c>
      <c r="C30" s="71"/>
      <c r="D30" s="71"/>
      <c r="E30" s="72"/>
      <c r="F30" s="70" t="s">
        <v>48</v>
      </c>
      <c r="G30" s="71"/>
      <c r="H30" s="72"/>
      <c r="I30" s="73" t="s">
        <v>49</v>
      </c>
      <c r="J30" s="45">
        <v>10000</v>
      </c>
      <c r="K30" s="69"/>
      <c r="L30" s="45">
        <f>+J30*0.0304</f>
        <v>304</v>
      </c>
      <c r="M30" s="69">
        <f>+J30*0.0287</f>
        <v>287</v>
      </c>
      <c r="N30" s="45"/>
      <c r="O30" s="45"/>
      <c r="P30" s="69">
        <f t="shared" si="1"/>
        <v>9409</v>
      </c>
      <c r="Q30" s="42">
        <v>5050</v>
      </c>
    </row>
    <row r="31" spans="1:21" ht="16.5" customHeight="1" x14ac:dyDescent="0.25">
      <c r="A31" s="67">
        <v>5</v>
      </c>
      <c r="B31" s="35" t="s">
        <v>50</v>
      </c>
      <c r="C31" s="36"/>
      <c r="D31" s="36"/>
      <c r="E31" s="37"/>
      <c r="F31" s="35" t="s">
        <v>51</v>
      </c>
      <c r="G31" s="36"/>
      <c r="H31" s="37"/>
      <c r="I31" s="73" t="s">
        <v>52</v>
      </c>
      <c r="J31" s="45">
        <v>7000</v>
      </c>
      <c r="K31" s="69"/>
      <c r="L31" s="45">
        <f>+J31*0.0304</f>
        <v>212.8</v>
      </c>
      <c r="M31" s="69">
        <f>+J31*0.0287</f>
        <v>200.9</v>
      </c>
      <c r="N31" s="69"/>
      <c r="O31" s="69"/>
      <c r="P31" s="69">
        <f t="shared" si="1"/>
        <v>6586.3</v>
      </c>
      <c r="Q31" s="42">
        <v>5051</v>
      </c>
    </row>
    <row r="32" spans="1:21" ht="18.75" customHeight="1" x14ac:dyDescent="0.25">
      <c r="A32" s="67">
        <v>6</v>
      </c>
      <c r="B32" s="70" t="s">
        <v>53</v>
      </c>
      <c r="C32" s="71"/>
      <c r="D32" s="71"/>
      <c r="E32" s="72"/>
      <c r="F32" s="35" t="s">
        <v>54</v>
      </c>
      <c r="G32" s="36"/>
      <c r="H32" s="37"/>
      <c r="I32" s="43" t="s">
        <v>55</v>
      </c>
      <c r="J32" s="45">
        <v>12500</v>
      </c>
      <c r="K32" s="74"/>
      <c r="L32" s="45">
        <f>+J32*0.0304</f>
        <v>380</v>
      </c>
      <c r="M32" s="69">
        <f>+J32*0.0287</f>
        <v>358.75</v>
      </c>
      <c r="N32" s="75"/>
      <c r="O32" s="75"/>
      <c r="P32" s="69">
        <f t="shared" si="1"/>
        <v>11761.25</v>
      </c>
      <c r="Q32" s="42">
        <v>5052</v>
      </c>
    </row>
    <row r="33" spans="1:19" ht="19.5" customHeight="1" x14ac:dyDescent="0.25">
      <c r="A33" s="67">
        <v>7</v>
      </c>
      <c r="B33" s="35" t="s">
        <v>56</v>
      </c>
      <c r="C33" s="36"/>
      <c r="D33" s="36"/>
      <c r="E33" s="37"/>
      <c r="F33" s="35" t="s">
        <v>57</v>
      </c>
      <c r="G33" s="36"/>
      <c r="H33" s="37"/>
      <c r="I33" s="43" t="s">
        <v>58</v>
      </c>
      <c r="J33" s="45">
        <v>8500</v>
      </c>
      <c r="K33" s="69"/>
      <c r="L33" s="45">
        <f>+J33*0.0304</f>
        <v>258.39999999999998</v>
      </c>
      <c r="M33" s="69">
        <f>+J33*0.0287</f>
        <v>243.95</v>
      </c>
      <c r="N33" s="75"/>
      <c r="O33" s="75"/>
      <c r="P33" s="69">
        <f t="shared" si="1"/>
        <v>7997.6500000000005</v>
      </c>
      <c r="Q33" s="42">
        <v>5053</v>
      </c>
    </row>
    <row r="34" spans="1:19" ht="15" customHeight="1" x14ac:dyDescent="0.25">
      <c r="A34" s="46"/>
      <c r="B34" s="76" t="s">
        <v>36</v>
      </c>
      <c r="C34" s="76"/>
      <c r="D34" s="76"/>
      <c r="E34" s="77"/>
      <c r="F34" s="78"/>
      <c r="G34" s="79"/>
      <c r="H34" s="80"/>
      <c r="I34" s="81"/>
      <c r="J34" s="82">
        <f t="shared" ref="J34:P34" si="2">SUM(J27:J33)</f>
        <v>109700</v>
      </c>
      <c r="K34" s="82">
        <f t="shared" si="2"/>
        <v>0</v>
      </c>
      <c r="L34" s="83">
        <f t="shared" si="2"/>
        <v>3000.48</v>
      </c>
      <c r="M34" s="84">
        <f t="shared" si="2"/>
        <v>2832.69</v>
      </c>
      <c r="N34" s="85">
        <f t="shared" si="2"/>
        <v>0</v>
      </c>
      <c r="O34" s="84">
        <f t="shared" si="2"/>
        <v>0</v>
      </c>
      <c r="P34" s="84">
        <f t="shared" si="2"/>
        <v>103866.83</v>
      </c>
      <c r="Q34" s="86"/>
      <c r="S34" s="62"/>
    </row>
    <row r="35" spans="1:19" ht="18" customHeight="1" x14ac:dyDescent="0.25">
      <c r="A35" s="46"/>
      <c r="B35" s="87"/>
      <c r="C35" s="87"/>
      <c r="D35" s="87"/>
      <c r="E35" s="88"/>
      <c r="F35" s="89"/>
      <c r="G35" s="89"/>
      <c r="H35" s="89"/>
      <c r="I35" s="89"/>
      <c r="J35" s="90"/>
      <c r="K35" s="90"/>
      <c r="L35" s="91"/>
      <c r="M35" s="92"/>
      <c r="N35" s="93"/>
      <c r="O35" s="92"/>
      <c r="P35" s="92"/>
      <c r="Q35" s="94" t="s">
        <v>59</v>
      </c>
      <c r="S35" s="62"/>
    </row>
    <row r="36" spans="1:19" ht="15" customHeight="1" x14ac:dyDescent="0.25">
      <c r="A36" s="46"/>
      <c r="B36" s="46" t="s">
        <v>6</v>
      </c>
      <c r="C36" s="14">
        <v>0</v>
      </c>
      <c r="D36" s="95">
        <v>1</v>
      </c>
      <c r="E36" s="58"/>
      <c r="F36" s="96" t="s">
        <v>7</v>
      </c>
      <c r="G36" s="97"/>
      <c r="H36" s="60"/>
      <c r="I36" s="60"/>
      <c r="J36" s="60"/>
      <c r="K36" s="60"/>
      <c r="L36" s="60"/>
      <c r="M36" s="8"/>
      <c r="N36" s="98"/>
      <c r="O36" s="8"/>
      <c r="P36" s="8"/>
      <c r="Q36" s="99"/>
      <c r="S36" s="62"/>
    </row>
    <row r="37" spans="1:19" ht="15" customHeight="1" x14ac:dyDescent="0.25">
      <c r="A37" s="46"/>
      <c r="B37" s="100" t="s">
        <v>8</v>
      </c>
      <c r="C37" s="21">
        <v>0</v>
      </c>
      <c r="D37" s="64">
        <v>4</v>
      </c>
      <c r="E37" s="101"/>
      <c r="F37" s="22" t="s">
        <v>60</v>
      </c>
      <c r="G37" s="22"/>
      <c r="H37" s="22"/>
      <c r="I37" s="22"/>
      <c r="J37" s="22"/>
      <c r="K37" s="22"/>
      <c r="L37" s="22"/>
      <c r="M37" s="22"/>
      <c r="N37" s="22"/>
      <c r="O37" s="22"/>
      <c r="P37" s="8"/>
      <c r="Q37" s="99"/>
      <c r="S37" s="62"/>
    </row>
    <row r="38" spans="1:19" ht="15" customHeight="1" x14ac:dyDescent="0.25">
      <c r="A38" s="67">
        <v>5</v>
      </c>
      <c r="B38" s="35" t="s">
        <v>61</v>
      </c>
      <c r="C38" s="36"/>
      <c r="D38" s="36"/>
      <c r="E38" s="37"/>
      <c r="F38" s="35" t="s">
        <v>62</v>
      </c>
      <c r="G38" s="36"/>
      <c r="H38" s="37"/>
      <c r="I38" s="38" t="s">
        <v>63</v>
      </c>
      <c r="J38" s="69">
        <v>10000</v>
      </c>
      <c r="K38" s="75"/>
      <c r="L38" s="102">
        <v>304</v>
      </c>
      <c r="M38" s="69">
        <v>287</v>
      </c>
      <c r="N38" s="103"/>
      <c r="O38" s="69"/>
      <c r="P38" s="69">
        <f>+J38+K38-L38-M38-N38-O38</f>
        <v>9409</v>
      </c>
      <c r="Q38" s="42">
        <v>5058</v>
      </c>
      <c r="S38" s="62"/>
    </row>
    <row r="39" spans="1:19" ht="15" customHeight="1" x14ac:dyDescent="0.25">
      <c r="A39" s="46"/>
      <c r="B39" s="46" t="s">
        <v>6</v>
      </c>
      <c r="C39" s="14">
        <v>0</v>
      </c>
      <c r="D39" s="95">
        <v>1</v>
      </c>
      <c r="E39" s="58"/>
      <c r="F39" s="96" t="s">
        <v>7</v>
      </c>
      <c r="G39" s="97"/>
      <c r="H39" s="60"/>
      <c r="I39" s="60"/>
      <c r="J39" s="60"/>
      <c r="K39" s="60"/>
      <c r="L39" s="60"/>
      <c r="M39" s="8"/>
      <c r="N39" s="98"/>
      <c r="O39" s="8"/>
      <c r="P39" s="8"/>
      <c r="Q39" s="99"/>
      <c r="S39" s="62"/>
    </row>
    <row r="40" spans="1:19" ht="15" customHeight="1" x14ac:dyDescent="0.25">
      <c r="A40" s="46"/>
      <c r="B40" s="100" t="s">
        <v>8</v>
      </c>
      <c r="C40" s="21">
        <v>0</v>
      </c>
      <c r="D40" s="64">
        <v>4</v>
      </c>
      <c r="E40" s="101"/>
      <c r="F40" s="104" t="s">
        <v>64</v>
      </c>
      <c r="G40" s="104"/>
      <c r="H40" s="104"/>
      <c r="I40" s="104"/>
      <c r="J40" s="104"/>
      <c r="K40" s="105" t="s">
        <v>65</v>
      </c>
      <c r="L40" s="105"/>
      <c r="M40" s="105"/>
      <c r="N40" s="105"/>
      <c r="O40" s="8"/>
      <c r="P40" s="8"/>
      <c r="Q40" s="99"/>
      <c r="S40" s="106"/>
    </row>
    <row r="41" spans="1:19" ht="15" customHeight="1" x14ac:dyDescent="0.25">
      <c r="A41" s="67">
        <v>1</v>
      </c>
      <c r="B41" s="35" t="s">
        <v>66</v>
      </c>
      <c r="C41" s="36"/>
      <c r="D41" s="36"/>
      <c r="E41" s="37"/>
      <c r="F41" s="35" t="s">
        <v>67</v>
      </c>
      <c r="G41" s="36"/>
      <c r="H41" s="37"/>
      <c r="I41" s="107" t="s">
        <v>68</v>
      </c>
      <c r="J41" s="69">
        <v>21500</v>
      </c>
      <c r="K41" s="75"/>
      <c r="L41" s="45">
        <f>+J41*0.0304</f>
        <v>653.6</v>
      </c>
      <c r="M41" s="69">
        <f>+J41*0.0287</f>
        <v>617.04999999999995</v>
      </c>
      <c r="N41" s="45"/>
      <c r="O41" s="45"/>
      <c r="P41" s="69">
        <f>+J41+K41-L41-M41-N41-O41</f>
        <v>20229.350000000002</v>
      </c>
      <c r="Q41" s="42">
        <v>5054</v>
      </c>
    </row>
    <row r="42" spans="1:19" ht="15" customHeight="1" x14ac:dyDescent="0.25">
      <c r="A42" s="67">
        <v>2</v>
      </c>
      <c r="B42" s="35" t="s">
        <v>69</v>
      </c>
      <c r="C42" s="36"/>
      <c r="D42" s="36"/>
      <c r="E42" s="37"/>
      <c r="F42" s="35" t="s">
        <v>70</v>
      </c>
      <c r="G42" s="36"/>
      <c r="H42" s="37"/>
      <c r="I42" s="38" t="s">
        <v>71</v>
      </c>
      <c r="J42" s="69">
        <v>9000</v>
      </c>
      <c r="K42" s="69"/>
      <c r="L42" s="75"/>
      <c r="M42" s="45"/>
      <c r="N42" s="69"/>
      <c r="O42" s="108"/>
      <c r="P42" s="69">
        <f t="shared" ref="P42:P46" si="3">+J42+K42-L42-M42-N42-O42</f>
        <v>9000</v>
      </c>
      <c r="Q42" s="42">
        <v>5055</v>
      </c>
    </row>
    <row r="43" spans="1:19" ht="15" customHeight="1" x14ac:dyDescent="0.25">
      <c r="A43" s="67">
        <v>3</v>
      </c>
      <c r="B43" s="35" t="s">
        <v>72</v>
      </c>
      <c r="C43" s="36"/>
      <c r="D43" s="36"/>
      <c r="E43" s="37"/>
      <c r="F43" s="35" t="s">
        <v>73</v>
      </c>
      <c r="G43" s="36"/>
      <c r="H43" s="37"/>
      <c r="I43" s="38" t="s">
        <v>74</v>
      </c>
      <c r="J43" s="69">
        <v>16500</v>
      </c>
      <c r="K43" s="75">
        <v>1716</v>
      </c>
      <c r="L43" s="45">
        <f>+J43*0.0304</f>
        <v>501.6</v>
      </c>
      <c r="M43" s="69">
        <f>+J43*0.0287</f>
        <v>473.55</v>
      </c>
      <c r="N43" s="103"/>
      <c r="O43" s="69"/>
      <c r="P43" s="69">
        <f>+J43-K43-L43-M43-N43-O43</f>
        <v>13808.85</v>
      </c>
      <c r="Q43" s="42">
        <v>5056</v>
      </c>
    </row>
    <row r="44" spans="1:19" ht="15" customHeight="1" x14ac:dyDescent="0.25">
      <c r="A44" s="67">
        <v>4</v>
      </c>
      <c r="B44" s="70" t="s">
        <v>75</v>
      </c>
      <c r="C44" s="71"/>
      <c r="D44" s="71"/>
      <c r="E44" s="72"/>
      <c r="F44" s="70" t="s">
        <v>76</v>
      </c>
      <c r="G44" s="71"/>
      <c r="H44" s="72"/>
      <c r="I44" s="38" t="s">
        <v>77</v>
      </c>
      <c r="J44" s="69">
        <v>10500</v>
      </c>
      <c r="K44" s="75"/>
      <c r="L44" s="102">
        <v>319.2</v>
      </c>
      <c r="M44" s="69">
        <v>301.35000000000002</v>
      </c>
      <c r="N44" s="103"/>
      <c r="O44" s="69"/>
      <c r="P44" s="69">
        <f t="shared" si="3"/>
        <v>9879.4499999999989</v>
      </c>
      <c r="Q44" s="42">
        <v>5057</v>
      </c>
    </row>
    <row r="45" spans="1:19" ht="15" customHeight="1" x14ac:dyDescent="0.25">
      <c r="A45" s="67">
        <v>6</v>
      </c>
      <c r="B45" s="35" t="s">
        <v>78</v>
      </c>
      <c r="C45" s="36"/>
      <c r="D45" s="36"/>
      <c r="E45" s="37"/>
      <c r="F45" s="35" t="s">
        <v>79</v>
      </c>
      <c r="G45" s="36"/>
      <c r="H45" s="37"/>
      <c r="I45" s="38" t="s">
        <v>80</v>
      </c>
      <c r="J45" s="69">
        <v>9000</v>
      </c>
      <c r="K45" s="69"/>
      <c r="L45" s="75"/>
      <c r="M45" s="45"/>
      <c r="N45" s="69"/>
      <c r="O45" s="108"/>
      <c r="P45" s="69">
        <f t="shared" si="3"/>
        <v>9000</v>
      </c>
      <c r="Q45" s="42">
        <v>5059</v>
      </c>
    </row>
    <row r="46" spans="1:19" ht="15" customHeight="1" x14ac:dyDescent="0.25">
      <c r="A46" s="67">
        <v>7</v>
      </c>
      <c r="B46" s="35" t="s">
        <v>81</v>
      </c>
      <c r="C46" s="36"/>
      <c r="D46" s="36"/>
      <c r="E46" s="37"/>
      <c r="F46" s="35" t="s">
        <v>82</v>
      </c>
      <c r="G46" s="36"/>
      <c r="H46" s="37"/>
      <c r="I46" s="38" t="s">
        <v>83</v>
      </c>
      <c r="J46" s="69">
        <v>8000</v>
      </c>
      <c r="K46" s="69"/>
      <c r="L46" s="45">
        <f>+J46*0.0304</f>
        <v>243.2</v>
      </c>
      <c r="M46" s="69">
        <f>+J46*0.0287</f>
        <v>229.6</v>
      </c>
      <c r="N46" s="69"/>
      <c r="O46" s="108"/>
      <c r="P46" s="69">
        <f t="shared" si="3"/>
        <v>7527.2</v>
      </c>
      <c r="Q46" s="42">
        <v>5060</v>
      </c>
    </row>
    <row r="47" spans="1:19" ht="15" customHeight="1" x14ac:dyDescent="0.25">
      <c r="A47" s="46"/>
      <c r="B47" s="47" t="s">
        <v>36</v>
      </c>
      <c r="C47" s="47"/>
      <c r="D47" s="47"/>
      <c r="E47" s="47"/>
      <c r="F47" s="109"/>
      <c r="G47" s="109"/>
      <c r="H47" s="109"/>
      <c r="I47" s="51"/>
      <c r="J47" s="84">
        <f t="shared" ref="J47:P47" si="4">SUM(J41:J46)</f>
        <v>74500</v>
      </c>
      <c r="K47" s="85">
        <f t="shared" si="4"/>
        <v>1716</v>
      </c>
      <c r="L47" s="85">
        <f t="shared" si="4"/>
        <v>1717.6000000000001</v>
      </c>
      <c r="M47" s="85">
        <f t="shared" si="4"/>
        <v>1621.5499999999997</v>
      </c>
      <c r="N47" s="85">
        <f t="shared" si="4"/>
        <v>0</v>
      </c>
      <c r="O47" s="84">
        <f t="shared" si="4"/>
        <v>0</v>
      </c>
      <c r="P47" s="84">
        <f t="shared" si="4"/>
        <v>69444.850000000006</v>
      </c>
      <c r="Q47" s="110"/>
    </row>
    <row r="48" spans="1:19" ht="12.75" customHeight="1" x14ac:dyDescent="0.25">
      <c r="A48" s="8"/>
      <c r="B48" s="111"/>
      <c r="C48" s="111"/>
      <c r="D48" s="111"/>
      <c r="E48" s="111"/>
      <c r="F48" s="112"/>
      <c r="G48" s="112"/>
      <c r="H48" s="112"/>
      <c r="I48" s="59"/>
      <c r="J48" s="92"/>
      <c r="K48" s="93"/>
      <c r="L48" s="93"/>
      <c r="M48" s="93"/>
      <c r="N48" s="93"/>
      <c r="O48" s="92"/>
      <c r="P48" s="92"/>
    </row>
    <row r="49" spans="1:17" ht="11.25" customHeight="1" x14ac:dyDescent="0.25">
      <c r="A49" s="8"/>
      <c r="B49" s="8"/>
      <c r="C49" s="112"/>
      <c r="D49" s="112"/>
      <c r="E49" s="8"/>
      <c r="F49" s="17"/>
      <c r="G49" s="18"/>
      <c r="H49" s="59"/>
      <c r="I49" s="2"/>
      <c r="J49" s="15"/>
      <c r="K49" s="15"/>
      <c r="L49" s="15"/>
      <c r="M49" s="15"/>
      <c r="N49" s="3"/>
      <c r="O49" s="8"/>
      <c r="P49" s="98"/>
      <c r="Q49" s="113"/>
    </row>
    <row r="50" spans="1:17" ht="11.25" customHeight="1" x14ac:dyDescent="0.25">
      <c r="A50" s="8"/>
      <c r="B50" s="8"/>
      <c r="C50" s="112"/>
      <c r="D50" s="112"/>
      <c r="E50" s="8"/>
      <c r="F50" s="17"/>
      <c r="G50" s="18"/>
      <c r="H50" s="10"/>
      <c r="I50" s="10"/>
      <c r="J50" s="10"/>
      <c r="K50" s="10"/>
      <c r="L50" s="1"/>
      <c r="M50" s="15"/>
      <c r="N50" s="3"/>
      <c r="O50" s="8"/>
      <c r="P50" s="98"/>
      <c r="Q50" s="113"/>
    </row>
    <row r="51" spans="1:17" ht="6.75" customHeight="1" x14ac:dyDescent="0.25">
      <c r="A51" s="8"/>
      <c r="B51" s="8"/>
      <c r="C51" s="112"/>
      <c r="D51" s="112"/>
      <c r="E51" s="8"/>
      <c r="F51" s="17"/>
      <c r="G51" s="18"/>
      <c r="H51" s="3"/>
      <c r="I51" s="3"/>
      <c r="J51" s="3"/>
      <c r="K51" s="3"/>
      <c r="L51" s="1"/>
      <c r="M51" s="15"/>
      <c r="N51" s="3"/>
      <c r="O51" s="114"/>
      <c r="P51" s="114"/>
      <c r="Q51" s="114"/>
    </row>
    <row r="52" spans="1:17" ht="8.25" customHeight="1" x14ac:dyDescent="0.25">
      <c r="A52" s="8"/>
      <c r="B52" s="8"/>
      <c r="C52" s="112"/>
      <c r="D52" s="112"/>
      <c r="E52" s="8"/>
      <c r="F52" s="17"/>
      <c r="G52" s="18"/>
      <c r="H52" s="3"/>
      <c r="I52" s="3"/>
      <c r="J52" s="3"/>
      <c r="K52" s="3"/>
      <c r="L52" s="1"/>
      <c r="M52" s="3"/>
      <c r="N52" s="3"/>
      <c r="O52" s="8"/>
      <c r="P52" s="98"/>
      <c r="Q52" s="113"/>
    </row>
    <row r="53" spans="1:17" ht="11.25" hidden="1" customHeight="1" x14ac:dyDescent="0.25">
      <c r="A53" s="8"/>
      <c r="B53" s="8"/>
      <c r="C53" s="112"/>
      <c r="D53" s="112"/>
      <c r="E53" s="8"/>
      <c r="F53" s="17"/>
      <c r="G53" s="18"/>
      <c r="H53" s="3"/>
      <c r="I53" s="3"/>
      <c r="J53" s="3"/>
      <c r="K53" s="3"/>
      <c r="L53" s="1"/>
      <c r="M53" s="3"/>
      <c r="N53" s="3"/>
      <c r="O53" s="8"/>
      <c r="P53" s="98"/>
      <c r="Q53" s="113"/>
    </row>
    <row r="54" spans="1:17" ht="11.25" customHeight="1" x14ac:dyDescent="0.25">
      <c r="A54" s="8"/>
      <c r="B54" s="8"/>
      <c r="C54" s="112"/>
      <c r="D54" s="112"/>
      <c r="E54" s="8"/>
      <c r="F54" s="17"/>
      <c r="G54" s="18"/>
      <c r="H54" s="3"/>
      <c r="I54" s="4" t="s">
        <v>0</v>
      </c>
      <c r="J54" s="4"/>
      <c r="K54" s="4"/>
      <c r="L54" s="1"/>
      <c r="M54" s="3"/>
      <c r="N54" s="3"/>
      <c r="O54" s="8"/>
      <c r="P54" s="98"/>
      <c r="Q54" s="113"/>
    </row>
    <row r="55" spans="1:17" ht="11.25" customHeight="1" x14ac:dyDescent="0.25">
      <c r="A55" s="8"/>
      <c r="B55" s="8"/>
      <c r="C55" s="112"/>
      <c r="D55" s="112"/>
      <c r="E55" s="8"/>
      <c r="F55" s="17"/>
      <c r="G55" s="18"/>
      <c r="H55" s="6" t="s">
        <v>1</v>
      </c>
      <c r="I55" s="6"/>
      <c r="J55" s="6"/>
      <c r="K55" s="6"/>
      <c r="L55" s="6"/>
      <c r="M55" s="3"/>
      <c r="N55" s="3"/>
      <c r="O55" s="8"/>
      <c r="P55" s="98"/>
      <c r="Q55" s="113"/>
    </row>
    <row r="56" spans="1:17" ht="10.5" customHeight="1" x14ac:dyDescent="0.25">
      <c r="A56" s="8"/>
      <c r="B56" s="8"/>
      <c r="C56" s="112"/>
      <c r="D56" s="112"/>
      <c r="E56" s="8"/>
      <c r="F56" s="17"/>
      <c r="G56" s="18"/>
      <c r="H56" s="6" t="s">
        <v>2</v>
      </c>
      <c r="I56" s="6"/>
      <c r="J56" s="6"/>
      <c r="K56" s="6"/>
      <c r="L56" s="6"/>
      <c r="M56" s="3"/>
      <c r="N56" s="3"/>
      <c r="O56" s="8"/>
      <c r="P56" s="98"/>
      <c r="Q56" s="113"/>
    </row>
    <row r="57" spans="1:17" ht="12" customHeight="1" x14ac:dyDescent="0.25">
      <c r="A57" s="8"/>
      <c r="B57" s="8"/>
      <c r="C57" s="112"/>
      <c r="D57" s="112"/>
      <c r="E57" s="8"/>
      <c r="F57" s="17"/>
      <c r="G57" s="18"/>
      <c r="H57" s="10" t="s">
        <v>3</v>
      </c>
      <c r="I57" s="10"/>
      <c r="J57" s="10"/>
      <c r="K57" s="10"/>
      <c r="L57" s="10"/>
      <c r="M57" s="3"/>
      <c r="N57" s="3"/>
      <c r="O57" s="8"/>
      <c r="P57" s="98"/>
      <c r="Q57" s="113"/>
    </row>
    <row r="58" spans="1:17" ht="12" customHeight="1" x14ac:dyDescent="0.25">
      <c r="A58" s="12"/>
      <c r="B58" s="115" t="s">
        <v>4</v>
      </c>
      <c r="C58" s="14">
        <v>7</v>
      </c>
      <c r="D58" s="14">
        <v>3</v>
      </c>
      <c r="E58" s="14">
        <v>7</v>
      </c>
      <c r="F58" s="14">
        <v>9</v>
      </c>
      <c r="G58" s="1"/>
      <c r="H58" s="10" t="s">
        <v>5</v>
      </c>
      <c r="I58" s="10"/>
      <c r="J58" s="10"/>
      <c r="K58" s="10"/>
      <c r="L58" s="10"/>
      <c r="M58" s="15"/>
      <c r="N58" s="15"/>
      <c r="O58" s="1"/>
      <c r="P58" s="1"/>
      <c r="Q58" s="1"/>
    </row>
    <row r="59" spans="1:17" ht="12" customHeight="1" x14ac:dyDescent="0.25">
      <c r="A59" s="12"/>
      <c r="B59" s="116" t="s">
        <v>6</v>
      </c>
      <c r="C59" s="56">
        <v>0</v>
      </c>
      <c r="D59" s="56">
        <v>1</v>
      </c>
      <c r="E59" s="1"/>
      <c r="F59" s="17" t="s">
        <v>7</v>
      </c>
      <c r="G59" s="18"/>
      <c r="H59" s="19"/>
      <c r="I59" s="19"/>
      <c r="J59" s="19"/>
      <c r="K59" s="19"/>
      <c r="L59" s="19"/>
      <c r="M59" s="19"/>
      <c r="N59" s="19"/>
      <c r="O59" s="1"/>
      <c r="P59" s="1"/>
      <c r="Q59" s="1"/>
    </row>
    <row r="60" spans="1:17" ht="11.25" customHeight="1" x14ac:dyDescent="0.25">
      <c r="A60" s="1"/>
      <c r="B60" s="117" t="s">
        <v>8</v>
      </c>
      <c r="C60" s="21">
        <v>0</v>
      </c>
      <c r="D60" s="21">
        <v>3</v>
      </c>
      <c r="E60" s="1"/>
      <c r="F60" s="118"/>
      <c r="G60" s="118"/>
      <c r="H60" s="118"/>
      <c r="I60" s="22" t="s">
        <v>84</v>
      </c>
      <c r="J60" s="22"/>
      <c r="K60" s="22"/>
      <c r="L60" s="22"/>
      <c r="M60" s="1"/>
      <c r="N60" s="1"/>
      <c r="O60" s="1"/>
      <c r="P60" s="1"/>
      <c r="Q60" s="1"/>
    </row>
    <row r="61" spans="1:17" ht="12.75" customHeight="1" x14ac:dyDescent="0.25">
      <c r="A61" s="23" t="s">
        <v>11</v>
      </c>
      <c r="B61" s="24" t="s">
        <v>12</v>
      </c>
      <c r="C61" s="24"/>
      <c r="D61" s="24"/>
      <c r="E61" s="24"/>
      <c r="F61" s="25" t="s">
        <v>13</v>
      </c>
      <c r="G61" s="25"/>
      <c r="H61" s="25"/>
      <c r="I61" s="25" t="s">
        <v>14</v>
      </c>
      <c r="J61" s="26" t="s">
        <v>15</v>
      </c>
      <c r="K61" s="119" t="s">
        <v>16</v>
      </c>
      <c r="L61" s="25" t="s">
        <v>17</v>
      </c>
      <c r="M61" s="28" t="s">
        <v>18</v>
      </c>
      <c r="N61" s="25" t="s">
        <v>19</v>
      </c>
      <c r="O61" s="25" t="s">
        <v>85</v>
      </c>
      <c r="P61" s="25" t="s">
        <v>21</v>
      </c>
      <c r="Q61" s="25" t="s">
        <v>86</v>
      </c>
    </row>
    <row r="62" spans="1:17" ht="9" customHeight="1" x14ac:dyDescent="0.25">
      <c r="A62" s="23"/>
      <c r="B62" s="24"/>
      <c r="C62" s="24"/>
      <c r="D62" s="24"/>
      <c r="E62" s="24"/>
      <c r="F62" s="25"/>
      <c r="G62" s="25"/>
      <c r="H62" s="25"/>
      <c r="I62" s="25"/>
      <c r="J62" s="26"/>
      <c r="K62" s="119"/>
      <c r="L62" s="25"/>
      <c r="M62" s="28"/>
      <c r="N62" s="25"/>
      <c r="O62" s="25"/>
      <c r="P62" s="25"/>
      <c r="Q62" s="25"/>
    </row>
    <row r="63" spans="1:17" ht="10.5" customHeight="1" x14ac:dyDescent="0.25">
      <c r="A63" s="23"/>
      <c r="B63" s="24"/>
      <c r="C63" s="24"/>
      <c r="D63" s="24"/>
      <c r="E63" s="24"/>
      <c r="F63" s="25"/>
      <c r="G63" s="25"/>
      <c r="H63" s="25"/>
      <c r="I63" s="25"/>
      <c r="J63" s="26"/>
      <c r="K63" s="119"/>
      <c r="L63" s="25"/>
      <c r="M63" s="28"/>
      <c r="N63" s="25"/>
      <c r="O63" s="25"/>
      <c r="P63" s="25"/>
      <c r="Q63" s="25"/>
    </row>
    <row r="64" spans="1:17" ht="12.75" customHeight="1" x14ac:dyDescent="0.25">
      <c r="A64" s="34">
        <v>1</v>
      </c>
      <c r="B64" s="68" t="s">
        <v>87</v>
      </c>
      <c r="C64" s="68"/>
      <c r="D64" s="68"/>
      <c r="E64" s="68"/>
      <c r="F64" s="68" t="s">
        <v>88</v>
      </c>
      <c r="G64" s="68"/>
      <c r="H64" s="68"/>
      <c r="I64" s="43" t="s">
        <v>89</v>
      </c>
      <c r="J64" s="69">
        <v>4000</v>
      </c>
      <c r="K64" s="69"/>
      <c r="L64" s="39">
        <f t="shared" ref="L64:L72" si="5">J64*3.04%</f>
        <v>121.6</v>
      </c>
      <c r="M64" s="39">
        <f t="shared" ref="M64:M72" si="6">J64*2.87%</f>
        <v>114.8</v>
      </c>
      <c r="N64" s="69"/>
      <c r="O64" s="120"/>
      <c r="P64" s="69">
        <f t="shared" ref="P64:P72" si="7">+J64+K64-L64-M64-N64-O64</f>
        <v>3763.6</v>
      </c>
      <c r="Q64" s="42">
        <v>13288</v>
      </c>
    </row>
    <row r="65" spans="1:17" ht="12.75" customHeight="1" x14ac:dyDescent="0.25">
      <c r="A65" s="34">
        <v>2</v>
      </c>
      <c r="B65" s="68" t="s">
        <v>90</v>
      </c>
      <c r="C65" s="68"/>
      <c r="D65" s="68"/>
      <c r="E65" s="68"/>
      <c r="F65" s="35" t="s">
        <v>91</v>
      </c>
      <c r="G65" s="36"/>
      <c r="H65" s="37"/>
      <c r="I65" s="43" t="s">
        <v>92</v>
      </c>
      <c r="J65" s="69">
        <v>3000</v>
      </c>
      <c r="K65" s="69"/>
      <c r="L65" s="39">
        <f t="shared" si="5"/>
        <v>91.2</v>
      </c>
      <c r="M65" s="39">
        <f t="shared" si="6"/>
        <v>86.1</v>
      </c>
      <c r="N65" s="38"/>
      <c r="O65" s="69"/>
      <c r="P65" s="69">
        <f t="shared" si="7"/>
        <v>2822.7000000000003</v>
      </c>
      <c r="Q65" s="42">
        <v>13289</v>
      </c>
    </row>
    <row r="66" spans="1:17" ht="12.75" customHeight="1" x14ac:dyDescent="0.25">
      <c r="A66" s="34">
        <v>3</v>
      </c>
      <c r="B66" s="121" t="s">
        <v>93</v>
      </c>
      <c r="C66" s="122"/>
      <c r="D66" s="122"/>
      <c r="E66" s="123"/>
      <c r="F66" s="35" t="s">
        <v>91</v>
      </c>
      <c r="G66" s="36"/>
      <c r="H66" s="37"/>
      <c r="I66" s="124" t="s">
        <v>94</v>
      </c>
      <c r="J66" s="125">
        <v>3600</v>
      </c>
      <c r="K66" s="126"/>
      <c r="L66" s="39">
        <f t="shared" si="5"/>
        <v>109.44</v>
      </c>
      <c r="M66" s="39">
        <f t="shared" si="6"/>
        <v>103.32</v>
      </c>
      <c r="N66" s="126"/>
      <c r="O66" s="126"/>
      <c r="P66" s="69">
        <f t="shared" si="7"/>
        <v>3387.24</v>
      </c>
      <c r="Q66" s="42">
        <v>13290</v>
      </c>
    </row>
    <row r="67" spans="1:17" ht="12.75" customHeight="1" x14ac:dyDescent="0.25">
      <c r="A67" s="34">
        <v>4</v>
      </c>
      <c r="B67" s="35" t="s">
        <v>95</v>
      </c>
      <c r="C67" s="36"/>
      <c r="D67" s="36"/>
      <c r="E67" s="37"/>
      <c r="F67" s="121" t="s">
        <v>96</v>
      </c>
      <c r="G67" s="122"/>
      <c r="H67" s="123"/>
      <c r="I67" s="14" t="s">
        <v>97</v>
      </c>
      <c r="J67" s="69">
        <v>3500</v>
      </c>
      <c r="K67" s="69"/>
      <c r="L67" s="39">
        <f t="shared" si="5"/>
        <v>106.4</v>
      </c>
      <c r="M67" s="39">
        <f t="shared" si="6"/>
        <v>100.45</v>
      </c>
      <c r="N67" s="51"/>
      <c r="O67" s="120"/>
      <c r="P67" s="69">
        <f t="shared" si="7"/>
        <v>3293.15</v>
      </c>
      <c r="Q67" s="42">
        <v>13291</v>
      </c>
    </row>
    <row r="68" spans="1:17" ht="12.75" customHeight="1" x14ac:dyDescent="0.25">
      <c r="A68" s="34">
        <v>5</v>
      </c>
      <c r="B68" s="35" t="s">
        <v>98</v>
      </c>
      <c r="C68" s="36"/>
      <c r="D68" s="36"/>
      <c r="E68" s="37"/>
      <c r="F68" s="127" t="s">
        <v>96</v>
      </c>
      <c r="G68" s="127"/>
      <c r="H68" s="127"/>
      <c r="I68" s="43" t="s">
        <v>99</v>
      </c>
      <c r="J68" s="69">
        <v>4000</v>
      </c>
      <c r="K68" s="69"/>
      <c r="L68" s="39">
        <f t="shared" si="5"/>
        <v>121.6</v>
      </c>
      <c r="M68" s="39">
        <f t="shared" si="6"/>
        <v>114.8</v>
      </c>
      <c r="N68" s="69"/>
      <c r="O68" s="69"/>
      <c r="P68" s="69">
        <f t="shared" si="7"/>
        <v>3763.6</v>
      </c>
      <c r="Q68" s="42">
        <v>13292</v>
      </c>
    </row>
    <row r="69" spans="1:17" ht="12.75" customHeight="1" x14ac:dyDescent="0.25">
      <c r="A69" s="34">
        <v>6</v>
      </c>
      <c r="B69" s="128" t="s">
        <v>100</v>
      </c>
      <c r="C69" s="128"/>
      <c r="D69" s="128"/>
      <c r="E69" s="128"/>
      <c r="F69" s="127" t="s">
        <v>101</v>
      </c>
      <c r="G69" s="129"/>
      <c r="H69" s="129"/>
      <c r="I69" s="43" t="s">
        <v>102</v>
      </c>
      <c r="J69" s="69">
        <v>3500</v>
      </c>
      <c r="K69" s="69"/>
      <c r="L69" s="39">
        <f t="shared" si="5"/>
        <v>106.4</v>
      </c>
      <c r="M69" s="39">
        <f t="shared" si="6"/>
        <v>100.45</v>
      </c>
      <c r="N69" s="69"/>
      <c r="O69" s="69"/>
      <c r="P69" s="69">
        <f t="shared" si="7"/>
        <v>3293.15</v>
      </c>
      <c r="Q69" s="42">
        <v>13293</v>
      </c>
    </row>
    <row r="70" spans="1:17" ht="12.75" customHeight="1" x14ac:dyDescent="0.25">
      <c r="A70" s="34">
        <v>7</v>
      </c>
      <c r="B70" s="127" t="s">
        <v>103</v>
      </c>
      <c r="C70" s="127"/>
      <c r="D70" s="127"/>
      <c r="E70" s="127"/>
      <c r="F70" s="127" t="s">
        <v>104</v>
      </c>
      <c r="G70" s="129"/>
      <c r="H70" s="129"/>
      <c r="I70" s="14" t="s">
        <v>105</v>
      </c>
      <c r="J70" s="69">
        <v>4500</v>
      </c>
      <c r="K70" s="69"/>
      <c r="L70" s="39">
        <f t="shared" si="5"/>
        <v>136.80000000000001</v>
      </c>
      <c r="M70" s="39">
        <f t="shared" si="6"/>
        <v>129.15</v>
      </c>
      <c r="N70" s="69"/>
      <c r="O70" s="120"/>
      <c r="P70" s="69">
        <f t="shared" si="7"/>
        <v>4234.05</v>
      </c>
      <c r="Q70" s="42">
        <v>13294</v>
      </c>
    </row>
    <row r="71" spans="1:17" ht="12.75" customHeight="1" x14ac:dyDescent="0.25">
      <c r="A71" s="34">
        <v>8</v>
      </c>
      <c r="B71" s="128" t="s">
        <v>106</v>
      </c>
      <c r="C71" s="128"/>
      <c r="D71" s="128"/>
      <c r="E71" s="128"/>
      <c r="F71" s="121" t="s">
        <v>107</v>
      </c>
      <c r="G71" s="122"/>
      <c r="H71" s="123"/>
      <c r="I71" s="14" t="s">
        <v>108</v>
      </c>
      <c r="J71" s="45">
        <v>3000</v>
      </c>
      <c r="K71" s="69"/>
      <c r="L71" s="39">
        <f t="shared" si="5"/>
        <v>91.2</v>
      </c>
      <c r="M71" s="39">
        <f t="shared" si="6"/>
        <v>86.1</v>
      </c>
      <c r="N71" s="69"/>
      <c r="O71" s="69"/>
      <c r="P71" s="69">
        <f t="shared" si="7"/>
        <v>2822.7000000000003</v>
      </c>
      <c r="Q71" s="42">
        <v>13295</v>
      </c>
    </row>
    <row r="72" spans="1:17" ht="12.75" customHeight="1" x14ac:dyDescent="0.25">
      <c r="A72" s="34">
        <v>12</v>
      </c>
      <c r="B72" s="127" t="s">
        <v>109</v>
      </c>
      <c r="C72" s="127"/>
      <c r="D72" s="127"/>
      <c r="E72" s="127"/>
      <c r="F72" s="35" t="s">
        <v>110</v>
      </c>
      <c r="G72" s="36"/>
      <c r="H72" s="37"/>
      <c r="I72" s="14" t="s">
        <v>111</v>
      </c>
      <c r="J72" s="69">
        <v>10000</v>
      </c>
      <c r="K72" s="69"/>
      <c r="L72" s="39">
        <f t="shared" si="5"/>
        <v>304</v>
      </c>
      <c r="M72" s="39">
        <f t="shared" si="6"/>
        <v>287</v>
      </c>
      <c r="N72" s="69"/>
      <c r="O72" s="120"/>
      <c r="P72" s="69">
        <f t="shared" si="7"/>
        <v>9409</v>
      </c>
      <c r="Q72" s="42">
        <v>13296</v>
      </c>
    </row>
    <row r="73" spans="1:17" ht="12.75" customHeight="1" x14ac:dyDescent="0.25">
      <c r="A73" s="43"/>
      <c r="B73" s="130" t="s">
        <v>36</v>
      </c>
      <c r="C73" s="76"/>
      <c r="D73" s="76"/>
      <c r="E73" s="131"/>
      <c r="F73" s="132"/>
      <c r="G73" s="133"/>
      <c r="H73" s="134"/>
      <c r="I73" s="51"/>
      <c r="J73" s="84">
        <f>SUM(J64:J72)</f>
        <v>39100</v>
      </c>
      <c r="K73" s="84">
        <f>SUM(K68:K71)</f>
        <v>0</v>
      </c>
      <c r="L73" s="84">
        <f>SUM(L64:L72)</f>
        <v>1188.6400000000001</v>
      </c>
      <c r="M73" s="84">
        <f>SUM(M64:M72)</f>
        <v>1122.17</v>
      </c>
      <c r="N73" s="84"/>
      <c r="O73" s="84"/>
      <c r="P73" s="84">
        <f>SUM(P64:P72)</f>
        <v>36789.19</v>
      </c>
      <c r="Q73" s="42"/>
    </row>
    <row r="74" spans="1:17" ht="15" customHeight="1" x14ac:dyDescent="0.25">
      <c r="A74" s="135"/>
      <c r="B74" s="136"/>
      <c r="C74" s="87"/>
      <c r="D74" s="87"/>
      <c r="E74" s="111"/>
      <c r="F74" s="60"/>
      <c r="G74" s="60"/>
      <c r="H74" s="60"/>
      <c r="I74" s="60"/>
      <c r="J74" s="90"/>
      <c r="K74" s="92"/>
      <c r="L74" s="92"/>
      <c r="M74" s="92"/>
      <c r="N74" s="92"/>
      <c r="O74" s="92"/>
      <c r="P74" s="92"/>
      <c r="Q74" s="94" t="s">
        <v>112</v>
      </c>
    </row>
    <row r="75" spans="1:17" ht="15" customHeight="1" x14ac:dyDescent="0.25">
      <c r="A75" s="135"/>
      <c r="B75" s="46" t="s">
        <v>6</v>
      </c>
      <c r="C75" s="14">
        <v>1</v>
      </c>
      <c r="D75" s="14">
        <v>2</v>
      </c>
      <c r="E75" s="8"/>
      <c r="F75" s="137" t="s">
        <v>113</v>
      </c>
      <c r="G75" s="137"/>
      <c r="H75" s="137"/>
      <c r="I75" s="137"/>
      <c r="J75" s="137"/>
      <c r="K75" s="13"/>
      <c r="L75" s="138"/>
      <c r="M75" s="139"/>
      <c r="N75" s="140"/>
      <c r="O75" s="139"/>
      <c r="P75" s="141"/>
      <c r="Q75" s="99"/>
    </row>
    <row r="76" spans="1:17" ht="15" customHeight="1" x14ac:dyDescent="0.25">
      <c r="A76" s="135"/>
      <c r="B76" s="63" t="s">
        <v>8</v>
      </c>
      <c r="C76" s="21">
        <v>0</v>
      </c>
      <c r="D76" s="21">
        <v>2</v>
      </c>
      <c r="E76" s="8"/>
      <c r="F76" s="118"/>
      <c r="G76" s="118"/>
      <c r="H76" s="118"/>
      <c r="I76" s="22" t="s">
        <v>114</v>
      </c>
      <c r="J76" s="22"/>
      <c r="K76" s="22"/>
      <c r="L76" s="138"/>
      <c r="M76" s="139"/>
      <c r="N76" s="140"/>
      <c r="O76" s="139"/>
      <c r="P76" s="141"/>
      <c r="Q76" s="99"/>
    </row>
    <row r="77" spans="1:17" ht="15" customHeight="1" x14ac:dyDescent="0.25">
      <c r="A77" s="67">
        <v>1</v>
      </c>
      <c r="B77" s="35" t="s">
        <v>115</v>
      </c>
      <c r="C77" s="36"/>
      <c r="D77" s="36"/>
      <c r="E77" s="37"/>
      <c r="F77" s="121" t="s">
        <v>116</v>
      </c>
      <c r="G77" s="122"/>
      <c r="H77" s="123"/>
      <c r="I77" s="43" t="s">
        <v>117</v>
      </c>
      <c r="J77" s="69">
        <v>10000</v>
      </c>
      <c r="K77" s="69"/>
      <c r="L77" s="69"/>
      <c r="M77" s="69"/>
      <c r="N77" s="69"/>
      <c r="O77" s="45"/>
      <c r="P77" s="69">
        <f>J77+K77-L77-M77-N77</f>
        <v>10000</v>
      </c>
      <c r="Q77" s="42">
        <v>13297</v>
      </c>
    </row>
    <row r="78" spans="1:17" ht="15" customHeight="1" x14ac:dyDescent="0.25">
      <c r="A78" s="67">
        <v>2</v>
      </c>
      <c r="B78" s="142" t="s">
        <v>118</v>
      </c>
      <c r="C78" s="143"/>
      <c r="D78" s="143"/>
      <c r="E78" s="144"/>
      <c r="F78" s="121" t="s">
        <v>119</v>
      </c>
      <c r="G78" s="122"/>
      <c r="H78" s="123"/>
      <c r="I78" s="14" t="s">
        <v>120</v>
      </c>
      <c r="J78" s="69">
        <v>2500</v>
      </c>
      <c r="K78" s="69"/>
      <c r="L78" s="69">
        <f>J78*3.04%</f>
        <v>76</v>
      </c>
      <c r="M78" s="1">
        <v>71.75</v>
      </c>
      <c r="N78" s="69"/>
      <c r="O78" s="45"/>
      <c r="P78" s="69">
        <f>J78+K78-L78-M79-N78</f>
        <v>2352.25</v>
      </c>
      <c r="Q78" s="42">
        <v>13298</v>
      </c>
    </row>
    <row r="79" spans="1:17" ht="15" customHeight="1" x14ac:dyDescent="0.25">
      <c r="A79" s="67">
        <v>3</v>
      </c>
      <c r="B79" s="145" t="s">
        <v>121</v>
      </c>
      <c r="C79" s="146"/>
      <c r="D79" s="146"/>
      <c r="E79" s="147"/>
      <c r="F79" s="121" t="s">
        <v>119</v>
      </c>
      <c r="G79" s="122"/>
      <c r="H79" s="123"/>
      <c r="I79" s="43" t="s">
        <v>122</v>
      </c>
      <c r="J79" s="69">
        <v>2900</v>
      </c>
      <c r="K79" s="69"/>
      <c r="L79" s="69">
        <f>+J79*0.0304</f>
        <v>88.16</v>
      </c>
      <c r="M79" s="69">
        <f>J78*2.87%</f>
        <v>71.75</v>
      </c>
      <c r="N79" s="38"/>
      <c r="O79" s="69"/>
      <c r="P79" s="125">
        <f>J79+K79-L79-M80-N79</f>
        <v>2728.61</v>
      </c>
      <c r="Q79" s="42">
        <v>13299</v>
      </c>
    </row>
    <row r="80" spans="1:17" ht="15" customHeight="1" x14ac:dyDescent="0.25">
      <c r="A80" s="67">
        <v>4</v>
      </c>
      <c r="B80" s="145" t="s">
        <v>123</v>
      </c>
      <c r="C80" s="146"/>
      <c r="D80" s="146"/>
      <c r="E80" s="147"/>
      <c r="F80" s="121" t="s">
        <v>119</v>
      </c>
      <c r="G80" s="122"/>
      <c r="H80" s="123"/>
      <c r="I80" s="14" t="s">
        <v>124</v>
      </c>
      <c r="J80" s="125">
        <v>3500</v>
      </c>
      <c r="L80" s="125">
        <f>+J80*0.0304</f>
        <v>106.4</v>
      </c>
      <c r="M80" s="69">
        <f>+J79*0.0287</f>
        <v>83.23</v>
      </c>
      <c r="N80" s="148"/>
      <c r="O80" s="148"/>
      <c r="P80" s="125">
        <f>J80+K80-L80-M81-N80</f>
        <v>3293.15</v>
      </c>
      <c r="Q80" s="42">
        <v>13300</v>
      </c>
    </row>
    <row r="81" spans="1:17" ht="15" customHeight="1" x14ac:dyDescent="0.25">
      <c r="A81" s="67">
        <v>5</v>
      </c>
      <c r="B81" s="145" t="s">
        <v>125</v>
      </c>
      <c r="C81" s="146"/>
      <c r="D81" s="146"/>
      <c r="E81" s="147"/>
      <c r="F81" s="121" t="s">
        <v>119</v>
      </c>
      <c r="G81" s="122"/>
      <c r="H81" s="123"/>
      <c r="I81" s="14" t="s">
        <v>126</v>
      </c>
      <c r="J81" s="125">
        <v>3500</v>
      </c>
      <c r="K81" s="126"/>
      <c r="L81" s="125">
        <v>106.4</v>
      </c>
      <c r="M81" s="125">
        <f>+J80*0.0287</f>
        <v>100.45</v>
      </c>
      <c r="N81" s="148"/>
      <c r="O81" s="148"/>
      <c r="P81" s="125">
        <v>3293.15</v>
      </c>
      <c r="Q81" s="42">
        <v>13301</v>
      </c>
    </row>
    <row r="82" spans="1:17" ht="19.5" customHeight="1" x14ac:dyDescent="0.25">
      <c r="A82" s="43"/>
      <c r="B82" s="149" t="s">
        <v>36</v>
      </c>
      <c r="C82" s="149"/>
      <c r="D82" s="149"/>
      <c r="E82" s="149"/>
      <c r="F82" s="150"/>
      <c r="G82" s="150"/>
      <c r="H82" s="150"/>
      <c r="I82" s="43"/>
      <c r="J82" s="151">
        <f>SUM(J77:J81)</f>
        <v>22400</v>
      </c>
      <c r="K82" s="151"/>
      <c r="L82" s="151">
        <f>SUM(L77:L80)</f>
        <v>270.56</v>
      </c>
      <c r="M82" s="152">
        <f>SUM(M79:M81)</f>
        <v>255.43</v>
      </c>
      <c r="N82" s="151"/>
      <c r="O82" s="151"/>
      <c r="P82" s="151">
        <f>SUM(P77:P80)</f>
        <v>18374.010000000002</v>
      </c>
      <c r="Q82" s="42"/>
    </row>
    <row r="83" spans="1:17" ht="11.25" customHeight="1" x14ac:dyDescent="0.25">
      <c r="A83" s="135"/>
      <c r="B83" s="153"/>
      <c r="C83" s="153"/>
      <c r="D83" s="153"/>
      <c r="E83" s="153"/>
      <c r="F83" s="154"/>
      <c r="G83" s="154"/>
      <c r="H83" s="154"/>
      <c r="I83" s="135"/>
      <c r="J83" s="141"/>
      <c r="K83" s="141"/>
      <c r="L83" s="141"/>
      <c r="M83" s="141"/>
      <c r="N83" s="141"/>
      <c r="O83" s="141"/>
      <c r="P83" s="141"/>
      <c r="Q83" s="155"/>
    </row>
    <row r="84" spans="1:17" ht="11.25" customHeight="1" x14ac:dyDescent="0.25">
      <c r="A84" s="135"/>
      <c r="B84" s="153"/>
      <c r="C84" s="153"/>
      <c r="D84" s="153"/>
      <c r="E84" s="153"/>
      <c r="F84" s="154"/>
      <c r="G84" s="154"/>
      <c r="H84" s="154"/>
      <c r="I84" s="135"/>
      <c r="J84" s="141"/>
      <c r="K84" s="141"/>
      <c r="L84" s="141"/>
      <c r="M84" s="141"/>
      <c r="N84" s="141"/>
      <c r="O84" s="141"/>
      <c r="P84" s="141"/>
      <c r="Q84" s="156"/>
    </row>
    <row r="85" spans="1:17" ht="18" customHeight="1" x14ac:dyDescent="0.25">
      <c r="A85" s="135"/>
      <c r="B85" s="153"/>
      <c r="C85" s="153"/>
      <c r="D85" s="153"/>
      <c r="E85" s="153"/>
      <c r="F85" s="154"/>
      <c r="G85" s="154"/>
      <c r="H85" s="59"/>
      <c r="I85" s="2"/>
      <c r="J85" s="15"/>
      <c r="K85" s="15"/>
      <c r="L85" s="15"/>
      <c r="M85" s="15"/>
      <c r="N85" s="15"/>
      <c r="O85" s="141"/>
      <c r="P85" s="141"/>
      <c r="Q85" s="157"/>
    </row>
    <row r="86" spans="1:17" ht="10.5" customHeight="1" x14ac:dyDescent="0.25">
      <c r="A86" s="135"/>
      <c r="B86" s="153"/>
      <c r="C86" s="153"/>
      <c r="D86" s="153"/>
      <c r="E86" s="153"/>
      <c r="F86" s="154"/>
      <c r="G86" s="154"/>
      <c r="H86" s="3"/>
      <c r="I86" s="3"/>
      <c r="J86" s="3"/>
      <c r="K86" s="3"/>
      <c r="L86" s="1"/>
      <c r="M86" s="3"/>
      <c r="N86" s="3"/>
      <c r="O86" s="141"/>
      <c r="P86" s="141"/>
      <c r="Q86" s="157"/>
    </row>
    <row r="87" spans="1:17" ht="3" hidden="1" customHeight="1" x14ac:dyDescent="0.25">
      <c r="A87" s="135"/>
      <c r="B87" s="153"/>
      <c r="C87" s="153"/>
      <c r="D87" s="153"/>
      <c r="E87" s="153"/>
      <c r="F87" s="154"/>
      <c r="G87" s="154"/>
      <c r="H87" s="3"/>
      <c r="I87" s="3"/>
      <c r="J87" s="3"/>
      <c r="K87" s="3"/>
      <c r="L87" s="1"/>
      <c r="M87" s="3"/>
      <c r="N87" s="3"/>
      <c r="O87" s="141"/>
      <c r="P87" s="141"/>
      <c r="Q87" s="157"/>
    </row>
    <row r="88" spans="1:17" ht="12.75" customHeight="1" x14ac:dyDescent="0.25">
      <c r="A88" s="135"/>
      <c r="B88" s="153"/>
      <c r="C88" s="153"/>
      <c r="D88" s="153"/>
      <c r="E88" s="153"/>
      <c r="F88" s="154"/>
      <c r="G88" s="154"/>
      <c r="H88" s="158" t="s">
        <v>0</v>
      </c>
      <c r="I88" s="158"/>
      <c r="J88" s="158"/>
      <c r="K88" s="158"/>
      <c r="L88" s="158"/>
      <c r="M88" s="159"/>
      <c r="N88" s="159"/>
      <c r="O88" s="141"/>
      <c r="P88" s="141"/>
      <c r="Q88" s="157"/>
    </row>
    <row r="89" spans="1:17" ht="12.75" customHeight="1" x14ac:dyDescent="0.25">
      <c r="A89" s="135"/>
      <c r="B89" s="153"/>
      <c r="C89" s="153"/>
      <c r="D89" s="153"/>
      <c r="E89" s="153"/>
      <c r="F89" s="154"/>
      <c r="G89" s="154"/>
      <c r="H89" s="160" t="s">
        <v>1</v>
      </c>
      <c r="I89" s="160"/>
      <c r="J89" s="160"/>
      <c r="K89" s="160"/>
      <c r="L89" s="160"/>
      <c r="M89" s="159"/>
      <c r="N89" s="159"/>
      <c r="O89" s="141"/>
      <c r="P89" s="141"/>
      <c r="Q89" s="157"/>
    </row>
    <row r="90" spans="1:17" ht="12.75" customHeight="1" x14ac:dyDescent="0.25">
      <c r="A90" s="135"/>
      <c r="B90" s="153"/>
      <c r="C90" s="153"/>
      <c r="D90" s="153"/>
      <c r="E90" s="153"/>
      <c r="F90" s="154"/>
      <c r="G90" s="154"/>
      <c r="H90" s="160" t="s">
        <v>2</v>
      </c>
      <c r="I90" s="160"/>
      <c r="J90" s="160"/>
      <c r="K90" s="160"/>
      <c r="L90" s="160"/>
      <c r="M90" s="159"/>
      <c r="N90" s="159"/>
      <c r="O90" s="141"/>
      <c r="P90" s="141"/>
      <c r="Q90" s="157"/>
    </row>
    <row r="91" spans="1:17" ht="12.75" customHeight="1" x14ac:dyDescent="0.25">
      <c r="A91" s="12"/>
      <c r="B91" s="115" t="s">
        <v>4</v>
      </c>
      <c r="C91" s="14">
        <v>7</v>
      </c>
      <c r="D91" s="14">
        <v>3</v>
      </c>
      <c r="E91" s="14">
        <v>7</v>
      </c>
      <c r="F91" s="14">
        <v>9</v>
      </c>
      <c r="G91" s="1"/>
      <c r="H91" s="10" t="s">
        <v>5</v>
      </c>
      <c r="I91" s="10"/>
      <c r="J91" s="10"/>
      <c r="K91" s="10"/>
      <c r="L91" s="10"/>
      <c r="M91" s="15"/>
      <c r="N91" s="15"/>
      <c r="O91" s="1"/>
      <c r="P91" s="1"/>
      <c r="Q91" s="1"/>
    </row>
    <row r="92" spans="1:17" ht="12.75" customHeight="1" x14ac:dyDescent="0.25">
      <c r="A92" s="12"/>
      <c r="B92" s="46" t="s">
        <v>6</v>
      </c>
      <c r="C92" s="14">
        <v>1</v>
      </c>
      <c r="D92" s="14">
        <v>2</v>
      </c>
      <c r="E92" s="8"/>
      <c r="F92" s="137" t="s">
        <v>113</v>
      </c>
      <c r="G92" s="137"/>
      <c r="H92" s="137"/>
      <c r="I92" s="137"/>
      <c r="J92" s="137"/>
      <c r="K92" s="13"/>
      <c r="L92" s="19"/>
      <c r="M92" s="19"/>
      <c r="N92" s="19"/>
      <c r="O92" s="1"/>
      <c r="P92" s="1"/>
      <c r="Q92" s="1"/>
    </row>
    <row r="93" spans="1:17" ht="12.75" customHeight="1" x14ac:dyDescent="0.25">
      <c r="A93" s="1"/>
      <c r="B93" s="117" t="s">
        <v>8</v>
      </c>
      <c r="C93" s="21">
        <v>0</v>
      </c>
      <c r="D93" s="21">
        <v>3</v>
      </c>
      <c r="E93" s="8"/>
      <c r="F93" s="161" t="s">
        <v>127</v>
      </c>
      <c r="G93" s="161"/>
      <c r="H93" s="161"/>
      <c r="I93" s="161"/>
      <c r="J93" s="22" t="s">
        <v>114</v>
      </c>
      <c r="K93" s="22"/>
      <c r="L93" s="22"/>
      <c r="N93" s="1"/>
      <c r="O93" s="1"/>
      <c r="P93" s="1"/>
      <c r="Q93" s="1"/>
    </row>
    <row r="94" spans="1:17" ht="12" customHeight="1" x14ac:dyDescent="0.25">
      <c r="A94" s="27" t="s">
        <v>128</v>
      </c>
      <c r="B94" s="162" t="s">
        <v>12</v>
      </c>
      <c r="C94" s="162"/>
      <c r="D94" s="162"/>
      <c r="E94" s="162"/>
      <c r="F94" s="163" t="s">
        <v>13</v>
      </c>
      <c r="G94" s="163"/>
      <c r="H94" s="163"/>
      <c r="I94" s="163" t="s">
        <v>14</v>
      </c>
      <c r="J94" s="164" t="s">
        <v>15</v>
      </c>
      <c r="K94" s="27" t="s">
        <v>16</v>
      </c>
      <c r="L94" s="163" t="s">
        <v>17</v>
      </c>
      <c r="M94" s="165" t="s">
        <v>18</v>
      </c>
      <c r="N94" s="25" t="s">
        <v>19</v>
      </c>
      <c r="O94" s="25" t="s">
        <v>85</v>
      </c>
      <c r="P94" s="163" t="s">
        <v>21</v>
      </c>
      <c r="Q94" s="163" t="s">
        <v>86</v>
      </c>
    </row>
    <row r="95" spans="1:17" ht="5.25" customHeight="1" x14ac:dyDescent="0.25">
      <c r="A95" s="30"/>
      <c r="B95" s="162"/>
      <c r="C95" s="162"/>
      <c r="D95" s="162"/>
      <c r="E95" s="162"/>
      <c r="F95" s="163"/>
      <c r="G95" s="163"/>
      <c r="H95" s="163"/>
      <c r="I95" s="163"/>
      <c r="J95" s="164"/>
      <c r="K95" s="30"/>
      <c r="L95" s="163"/>
      <c r="M95" s="165"/>
      <c r="N95" s="25"/>
      <c r="O95" s="25"/>
      <c r="P95" s="163"/>
      <c r="Q95" s="163"/>
    </row>
    <row r="96" spans="1:17" ht="14.25" customHeight="1" x14ac:dyDescent="0.25">
      <c r="A96" s="32"/>
      <c r="B96" s="162"/>
      <c r="C96" s="162"/>
      <c r="D96" s="162"/>
      <c r="E96" s="162"/>
      <c r="F96" s="163"/>
      <c r="G96" s="163"/>
      <c r="H96" s="163"/>
      <c r="I96" s="163"/>
      <c r="J96" s="164"/>
      <c r="K96" s="32"/>
      <c r="L96" s="163"/>
      <c r="M96" s="165"/>
      <c r="N96" s="25"/>
      <c r="O96" s="25"/>
      <c r="P96" s="163"/>
      <c r="Q96" s="163"/>
    </row>
    <row r="97" spans="1:17" ht="13.5" customHeight="1" x14ac:dyDescent="0.25">
      <c r="A97" s="166">
        <v>1</v>
      </c>
      <c r="B97" s="145" t="s">
        <v>129</v>
      </c>
      <c r="C97" s="146"/>
      <c r="D97" s="146"/>
      <c r="E97" s="147"/>
      <c r="F97" s="35" t="s">
        <v>130</v>
      </c>
      <c r="G97" s="36"/>
      <c r="H97" s="37"/>
      <c r="I97" s="21" t="s">
        <v>131</v>
      </c>
      <c r="J97" s="69">
        <v>5000</v>
      </c>
      <c r="K97" s="167"/>
      <c r="L97" s="69">
        <f t="shared" ref="L97:L109" si="8">+J97*0.0304</f>
        <v>152</v>
      </c>
      <c r="M97" s="69">
        <f t="shared" ref="M97:M109" si="9">+J97*0.0287</f>
        <v>143.5</v>
      </c>
      <c r="N97" s="168"/>
      <c r="O97" s="168"/>
      <c r="P97" s="69">
        <f t="shared" ref="P97:P109" si="10">J97+K97-L97-M97-N97</f>
        <v>4704.5</v>
      </c>
      <c r="Q97" s="42">
        <v>13302</v>
      </c>
    </row>
    <row r="98" spans="1:17" ht="13.5" customHeight="1" x14ac:dyDescent="0.25">
      <c r="A98" s="166">
        <v>2</v>
      </c>
      <c r="B98" s="145" t="s">
        <v>132</v>
      </c>
      <c r="C98" s="146"/>
      <c r="D98" s="146"/>
      <c r="E98" s="147"/>
      <c r="F98" s="121" t="s">
        <v>133</v>
      </c>
      <c r="G98" s="122"/>
      <c r="H98" s="123"/>
      <c r="I98" s="21" t="s">
        <v>134</v>
      </c>
      <c r="J98" s="69">
        <v>12000</v>
      </c>
      <c r="K98" s="69"/>
      <c r="L98" s="69">
        <f t="shared" si="8"/>
        <v>364.8</v>
      </c>
      <c r="M98" s="69">
        <f t="shared" si="9"/>
        <v>344.4</v>
      </c>
      <c r="N98" s="69"/>
      <c r="O98" s="69"/>
      <c r="P98" s="69">
        <f t="shared" si="10"/>
        <v>11290.800000000001</v>
      </c>
      <c r="Q98" s="42">
        <v>13303</v>
      </c>
    </row>
    <row r="99" spans="1:17" ht="13.5" customHeight="1" x14ac:dyDescent="0.25">
      <c r="A99" s="166">
        <v>3</v>
      </c>
      <c r="B99" s="145" t="s">
        <v>135</v>
      </c>
      <c r="C99" s="146"/>
      <c r="D99" s="146"/>
      <c r="E99" s="147"/>
      <c r="F99" s="35" t="s">
        <v>136</v>
      </c>
      <c r="G99" s="36"/>
      <c r="H99" s="37"/>
      <c r="I99" s="21" t="s">
        <v>137</v>
      </c>
      <c r="J99" s="69">
        <v>8000</v>
      </c>
      <c r="K99" s="108"/>
      <c r="L99" s="69">
        <f t="shared" si="8"/>
        <v>243.2</v>
      </c>
      <c r="M99" s="69">
        <f t="shared" si="9"/>
        <v>229.6</v>
      </c>
      <c r="N99" s="69"/>
      <c r="O99" s="45"/>
      <c r="P99" s="69">
        <f t="shared" si="10"/>
        <v>7527.2</v>
      </c>
      <c r="Q99" s="42">
        <v>13304</v>
      </c>
    </row>
    <row r="100" spans="1:17" ht="13.5" customHeight="1" x14ac:dyDescent="0.25">
      <c r="A100" s="166">
        <v>4</v>
      </c>
      <c r="B100" s="145" t="s">
        <v>138</v>
      </c>
      <c r="C100" s="146"/>
      <c r="D100" s="146"/>
      <c r="E100" s="147"/>
      <c r="F100" s="35" t="s">
        <v>136</v>
      </c>
      <c r="G100" s="36"/>
      <c r="H100" s="37"/>
      <c r="I100" s="51" t="s">
        <v>139</v>
      </c>
      <c r="J100" s="69">
        <v>8000</v>
      </c>
      <c r="K100" s="169"/>
      <c r="L100" s="69">
        <f t="shared" si="8"/>
        <v>243.2</v>
      </c>
      <c r="M100" s="69">
        <f t="shared" si="9"/>
        <v>229.6</v>
      </c>
      <c r="N100" s="148"/>
      <c r="O100" s="148"/>
      <c r="P100" s="69">
        <f t="shared" si="10"/>
        <v>7527.2</v>
      </c>
      <c r="Q100" s="42">
        <v>13305</v>
      </c>
    </row>
    <row r="101" spans="1:17" ht="13.5" customHeight="1" x14ac:dyDescent="0.25">
      <c r="A101" s="166">
        <v>5</v>
      </c>
      <c r="B101" s="145" t="s">
        <v>140</v>
      </c>
      <c r="C101" s="146"/>
      <c r="D101" s="146"/>
      <c r="E101" s="147"/>
      <c r="F101" s="35" t="s">
        <v>136</v>
      </c>
      <c r="G101" s="36"/>
      <c r="H101" s="37"/>
      <c r="I101" s="51" t="s">
        <v>141</v>
      </c>
      <c r="J101" s="69">
        <v>8000</v>
      </c>
      <c r="K101" s="169"/>
      <c r="L101" s="69">
        <f t="shared" si="8"/>
        <v>243.2</v>
      </c>
      <c r="M101" s="69">
        <f t="shared" si="9"/>
        <v>229.6</v>
      </c>
      <c r="N101" s="148"/>
      <c r="O101" s="148"/>
      <c r="P101" s="69">
        <f t="shared" si="10"/>
        <v>7527.2</v>
      </c>
      <c r="Q101" s="42">
        <v>13306</v>
      </c>
    </row>
    <row r="102" spans="1:17" ht="13.5" customHeight="1" x14ac:dyDescent="0.25">
      <c r="A102" s="166">
        <v>6</v>
      </c>
      <c r="B102" s="35" t="s">
        <v>142</v>
      </c>
      <c r="C102" s="36"/>
      <c r="D102" s="36"/>
      <c r="E102" s="37"/>
      <c r="F102" s="35" t="s">
        <v>143</v>
      </c>
      <c r="G102" s="36"/>
      <c r="H102" s="37"/>
      <c r="I102" s="43" t="s">
        <v>144</v>
      </c>
      <c r="J102" s="69">
        <v>3500</v>
      </c>
      <c r="K102" s="108"/>
      <c r="L102" s="69">
        <f t="shared" si="8"/>
        <v>106.4</v>
      </c>
      <c r="M102" s="69">
        <f t="shared" si="9"/>
        <v>100.45</v>
      </c>
      <c r="N102" s="108"/>
      <c r="O102" s="108"/>
      <c r="P102" s="69">
        <f t="shared" si="10"/>
        <v>3293.15</v>
      </c>
      <c r="Q102" s="42">
        <v>13307</v>
      </c>
    </row>
    <row r="103" spans="1:17" ht="13.5" customHeight="1" x14ac:dyDescent="0.25">
      <c r="A103" s="166">
        <v>7</v>
      </c>
      <c r="B103" s="170" t="s">
        <v>145</v>
      </c>
      <c r="C103" s="171"/>
      <c r="D103" s="171"/>
      <c r="E103" s="172"/>
      <c r="F103" s="35" t="s">
        <v>146</v>
      </c>
      <c r="G103" s="36"/>
      <c r="H103" s="37"/>
      <c r="I103" s="51" t="s">
        <v>147</v>
      </c>
      <c r="J103" s="125">
        <v>4500</v>
      </c>
      <c r="K103" s="69"/>
      <c r="L103" s="69">
        <f t="shared" si="8"/>
        <v>136.80000000000001</v>
      </c>
      <c r="M103" s="69">
        <f t="shared" si="9"/>
        <v>129.15</v>
      </c>
      <c r="N103" s="148"/>
      <c r="O103" s="148"/>
      <c r="P103" s="69">
        <f t="shared" si="10"/>
        <v>4234.05</v>
      </c>
      <c r="Q103" s="42">
        <v>13308</v>
      </c>
    </row>
    <row r="104" spans="1:17" ht="13.5" customHeight="1" x14ac:dyDescent="0.25">
      <c r="A104" s="166">
        <v>8</v>
      </c>
      <c r="B104" s="145" t="s">
        <v>148</v>
      </c>
      <c r="C104" s="146"/>
      <c r="D104" s="146"/>
      <c r="E104" s="147"/>
      <c r="F104" s="35" t="s">
        <v>146</v>
      </c>
      <c r="G104" s="36"/>
      <c r="H104" s="37"/>
      <c r="I104" s="173" t="s">
        <v>149</v>
      </c>
      <c r="J104" s="125">
        <v>3500</v>
      </c>
      <c r="K104" s="69"/>
      <c r="L104" s="69">
        <f t="shared" si="8"/>
        <v>106.4</v>
      </c>
      <c r="M104" s="69">
        <f t="shared" si="9"/>
        <v>100.45</v>
      </c>
      <c r="N104" s="148"/>
      <c r="O104" s="148"/>
      <c r="P104" s="69">
        <f t="shared" si="10"/>
        <v>3293.15</v>
      </c>
      <c r="Q104" s="42">
        <v>13309</v>
      </c>
    </row>
    <row r="105" spans="1:17" ht="13.5" customHeight="1" x14ac:dyDescent="0.25">
      <c r="A105" s="166">
        <v>9</v>
      </c>
      <c r="B105" s="145" t="s">
        <v>150</v>
      </c>
      <c r="C105" s="146"/>
      <c r="D105" s="146"/>
      <c r="E105" s="147"/>
      <c r="F105" s="35" t="s">
        <v>146</v>
      </c>
      <c r="G105" s="36"/>
      <c r="H105" s="37"/>
      <c r="I105" s="51" t="s">
        <v>151</v>
      </c>
      <c r="J105" s="125">
        <v>3500</v>
      </c>
      <c r="K105" s="169"/>
      <c r="L105" s="69">
        <f t="shared" si="8"/>
        <v>106.4</v>
      </c>
      <c r="M105" s="69">
        <f t="shared" si="9"/>
        <v>100.45</v>
      </c>
      <c r="N105" s="148"/>
      <c r="O105" s="148"/>
      <c r="P105" s="69">
        <f t="shared" si="10"/>
        <v>3293.15</v>
      </c>
      <c r="Q105" s="42">
        <v>13310</v>
      </c>
    </row>
    <row r="106" spans="1:17" ht="13.5" customHeight="1" x14ac:dyDescent="0.25">
      <c r="A106" s="166">
        <v>10</v>
      </c>
      <c r="B106" s="142" t="s">
        <v>152</v>
      </c>
      <c r="C106" s="143"/>
      <c r="D106" s="143"/>
      <c r="E106" s="144"/>
      <c r="F106" s="170" t="s">
        <v>146</v>
      </c>
      <c r="G106" s="143"/>
      <c r="H106" s="144"/>
      <c r="I106" s="51" t="s">
        <v>120</v>
      </c>
      <c r="J106" s="69">
        <v>3500</v>
      </c>
      <c r="K106" s="69"/>
      <c r="L106" s="69">
        <f t="shared" si="8"/>
        <v>106.4</v>
      </c>
      <c r="M106" s="69">
        <f t="shared" si="9"/>
        <v>100.45</v>
      </c>
      <c r="N106" s="69"/>
      <c r="O106" s="45"/>
      <c r="P106" s="69">
        <f t="shared" si="10"/>
        <v>3293.15</v>
      </c>
      <c r="Q106" s="42">
        <v>13311</v>
      </c>
    </row>
    <row r="107" spans="1:17" ht="13.5" customHeight="1" x14ac:dyDescent="0.25">
      <c r="A107" s="166">
        <v>11</v>
      </c>
      <c r="B107" s="142" t="s">
        <v>153</v>
      </c>
      <c r="C107" s="143"/>
      <c r="D107" s="143"/>
      <c r="E107" s="144"/>
      <c r="F107" s="170" t="s">
        <v>146</v>
      </c>
      <c r="G107" s="143"/>
      <c r="H107" s="144"/>
      <c r="I107" s="51" t="s">
        <v>154</v>
      </c>
      <c r="J107" s="69">
        <v>3500</v>
      </c>
      <c r="K107" s="69"/>
      <c r="L107" s="69">
        <f t="shared" si="8"/>
        <v>106.4</v>
      </c>
      <c r="M107" s="69">
        <f t="shared" si="9"/>
        <v>100.45</v>
      </c>
      <c r="N107" s="69"/>
      <c r="O107" s="45"/>
      <c r="P107" s="69">
        <f t="shared" si="10"/>
        <v>3293.15</v>
      </c>
      <c r="Q107" s="42">
        <v>13312</v>
      </c>
    </row>
    <row r="108" spans="1:17" ht="13.5" customHeight="1" x14ac:dyDescent="0.25">
      <c r="A108" s="166">
        <v>12</v>
      </c>
      <c r="B108" s="142" t="s">
        <v>155</v>
      </c>
      <c r="C108" s="143"/>
      <c r="D108" s="143"/>
      <c r="E108" s="144"/>
      <c r="F108" s="170" t="s">
        <v>146</v>
      </c>
      <c r="G108" s="171"/>
      <c r="H108" s="172"/>
      <c r="I108" s="51" t="s">
        <v>156</v>
      </c>
      <c r="J108" s="69">
        <v>3500</v>
      </c>
      <c r="K108" s="69"/>
      <c r="L108" s="69">
        <f t="shared" si="8"/>
        <v>106.4</v>
      </c>
      <c r="M108" s="69">
        <f t="shared" si="9"/>
        <v>100.45</v>
      </c>
      <c r="N108" s="69"/>
      <c r="O108" s="45"/>
      <c r="P108" s="69">
        <f t="shared" si="10"/>
        <v>3293.15</v>
      </c>
      <c r="Q108" s="42">
        <v>13313</v>
      </c>
    </row>
    <row r="109" spans="1:17" ht="13.5" customHeight="1" x14ac:dyDescent="0.25">
      <c r="A109" s="166">
        <v>13</v>
      </c>
      <c r="B109" s="142" t="s">
        <v>157</v>
      </c>
      <c r="C109" s="143"/>
      <c r="D109" s="143"/>
      <c r="E109" s="144"/>
      <c r="F109" s="170" t="s">
        <v>146</v>
      </c>
      <c r="G109" s="143"/>
      <c r="H109" s="144"/>
      <c r="I109" s="51" t="s">
        <v>158</v>
      </c>
      <c r="J109" s="69">
        <v>3500</v>
      </c>
      <c r="K109" s="69"/>
      <c r="L109" s="69">
        <f t="shared" si="8"/>
        <v>106.4</v>
      </c>
      <c r="M109" s="69">
        <f t="shared" si="9"/>
        <v>100.45</v>
      </c>
      <c r="N109" s="69"/>
      <c r="O109" s="45"/>
      <c r="P109" s="69">
        <f t="shared" si="10"/>
        <v>3293.15</v>
      </c>
      <c r="Q109" s="42">
        <v>13314</v>
      </c>
    </row>
    <row r="110" spans="1:17" ht="15" customHeight="1" x14ac:dyDescent="0.25">
      <c r="A110" s="46"/>
      <c r="B110" s="149" t="s">
        <v>36</v>
      </c>
      <c r="C110" s="149"/>
      <c r="D110" s="149"/>
      <c r="E110" s="149"/>
      <c r="F110" s="150"/>
      <c r="G110" s="150"/>
      <c r="H110" s="150"/>
      <c r="I110" s="43"/>
      <c r="J110" s="151">
        <f>SUM(J97:J109)</f>
        <v>70000</v>
      </c>
      <c r="K110" s="151">
        <f>SUM(K98:K105)</f>
        <v>0</v>
      </c>
      <c r="L110" s="151">
        <f>SUM(L97:L109)</f>
        <v>2128.0000000000005</v>
      </c>
      <c r="M110" s="151">
        <f>SUM(M97:M109)</f>
        <v>2009.0000000000005</v>
      </c>
      <c r="N110" s="151">
        <f>SUM(N98:N103)</f>
        <v>0</v>
      </c>
      <c r="O110" s="151"/>
      <c r="P110" s="151">
        <f>SUM(P97:P109)</f>
        <v>65863.000000000015</v>
      </c>
      <c r="Q110" s="174"/>
    </row>
    <row r="111" spans="1:17" ht="15" customHeight="1" x14ac:dyDescent="0.25">
      <c r="A111" s="175"/>
      <c r="B111" s="175"/>
      <c r="C111" s="175"/>
      <c r="D111" s="175"/>
      <c r="E111" s="175"/>
      <c r="F111" s="175"/>
      <c r="G111" s="175"/>
      <c r="H111" s="175"/>
      <c r="I111" s="135"/>
      <c r="J111" s="141"/>
      <c r="K111" s="141"/>
      <c r="L111" s="141"/>
      <c r="M111" s="141"/>
      <c r="N111" s="141"/>
      <c r="O111" s="141"/>
      <c r="P111" s="141"/>
      <c r="Q111" s="155" t="s">
        <v>159</v>
      </c>
    </row>
    <row r="112" spans="1:17" ht="15" customHeight="1" x14ac:dyDescent="0.25">
      <c r="A112" s="176"/>
      <c r="B112" s="176"/>
      <c r="C112" s="176"/>
      <c r="D112" s="176"/>
      <c r="E112" s="176"/>
      <c r="F112" s="176"/>
      <c r="G112" s="154"/>
      <c r="H112" s="59"/>
      <c r="I112" s="2"/>
      <c r="J112" s="15"/>
      <c r="K112" s="15"/>
      <c r="L112" s="15"/>
      <c r="M112" s="15"/>
      <c r="N112" s="15"/>
      <c r="O112" s="141"/>
      <c r="P112" s="141"/>
      <c r="Q112" s="155"/>
    </row>
    <row r="113" spans="1:17" ht="15" customHeight="1" x14ac:dyDescent="0.25">
      <c r="A113" s="176"/>
      <c r="B113" s="176"/>
      <c r="C113" s="176"/>
      <c r="D113" s="176"/>
      <c r="E113" s="176"/>
      <c r="F113" s="176"/>
      <c r="G113" s="154"/>
      <c r="H113" s="3"/>
      <c r="I113" s="3"/>
      <c r="J113" s="3"/>
      <c r="K113" s="3"/>
      <c r="L113" s="1"/>
      <c r="M113" s="3"/>
      <c r="N113" s="3"/>
      <c r="O113" s="141"/>
      <c r="P113" s="141"/>
      <c r="Q113" s="155"/>
    </row>
    <row r="114" spans="1:17" ht="15" customHeight="1" x14ac:dyDescent="0.25">
      <c r="A114" s="176"/>
      <c r="B114" s="176"/>
      <c r="C114" s="176"/>
      <c r="D114" s="176"/>
      <c r="E114" s="176"/>
      <c r="F114" s="176"/>
      <c r="G114" s="154"/>
      <c r="H114" s="3"/>
      <c r="I114" s="3"/>
      <c r="J114" s="3"/>
      <c r="K114" s="3"/>
      <c r="L114" s="1"/>
      <c r="M114" s="3"/>
      <c r="N114" s="3"/>
      <c r="O114" s="141"/>
      <c r="P114" s="141"/>
      <c r="Q114" s="155"/>
    </row>
    <row r="115" spans="1:17" ht="15" customHeight="1" x14ac:dyDescent="0.25">
      <c r="A115" s="176"/>
      <c r="B115" s="176"/>
      <c r="C115" s="176"/>
      <c r="D115" s="176"/>
      <c r="E115" s="176"/>
      <c r="F115" s="176"/>
      <c r="G115" s="154"/>
      <c r="H115" s="158" t="s">
        <v>0</v>
      </c>
      <c r="I115" s="158"/>
      <c r="J115" s="158"/>
      <c r="K115" s="158"/>
      <c r="L115" s="158"/>
      <c r="M115" s="159"/>
      <c r="N115" s="159"/>
      <c r="O115" s="141"/>
      <c r="P115" s="141"/>
      <c r="Q115" s="155"/>
    </row>
    <row r="116" spans="1:17" ht="15" customHeight="1" x14ac:dyDescent="0.25">
      <c r="A116" s="176"/>
      <c r="B116" s="176"/>
      <c r="C116" s="176"/>
      <c r="D116" s="176"/>
      <c r="E116" s="176"/>
      <c r="F116" s="176"/>
      <c r="G116" s="154"/>
      <c r="H116" s="160" t="s">
        <v>1</v>
      </c>
      <c r="I116" s="160"/>
      <c r="J116" s="160"/>
      <c r="K116" s="160"/>
      <c r="L116" s="160"/>
      <c r="M116" s="159"/>
      <c r="N116" s="159"/>
      <c r="O116" s="141"/>
      <c r="P116" s="141"/>
      <c r="Q116" s="155"/>
    </row>
    <row r="117" spans="1:17" ht="15" customHeight="1" x14ac:dyDescent="0.25">
      <c r="A117" s="176"/>
      <c r="B117" s="177"/>
      <c r="C117" s="177"/>
      <c r="D117" s="177"/>
      <c r="E117" s="177"/>
      <c r="F117" s="177"/>
      <c r="G117" s="154"/>
      <c r="H117" s="160" t="s">
        <v>2</v>
      </c>
      <c r="I117" s="160"/>
      <c r="J117" s="160"/>
      <c r="K117" s="160"/>
      <c r="L117" s="160"/>
      <c r="M117" s="159"/>
      <c r="N117" s="159"/>
      <c r="O117" s="141"/>
      <c r="P117" s="141"/>
      <c r="Q117" s="155"/>
    </row>
    <row r="118" spans="1:17" ht="15" customHeight="1" x14ac:dyDescent="0.25">
      <c r="A118" s="176"/>
      <c r="B118" s="115" t="s">
        <v>4</v>
      </c>
      <c r="C118" s="14">
        <v>7</v>
      </c>
      <c r="D118" s="14">
        <v>3</v>
      </c>
      <c r="E118" s="14">
        <v>7</v>
      </c>
      <c r="F118" s="14">
        <v>9</v>
      </c>
      <c r="G118" s="176"/>
      <c r="H118" s="176"/>
      <c r="I118" s="15" t="s">
        <v>5</v>
      </c>
      <c r="J118" s="15"/>
      <c r="K118" s="15"/>
      <c r="L118" s="15"/>
      <c r="M118" s="15"/>
      <c r="N118" s="141"/>
      <c r="O118" s="141"/>
      <c r="P118" s="141"/>
      <c r="Q118" s="155"/>
    </row>
    <row r="119" spans="1:17" ht="17.25" customHeight="1" x14ac:dyDescent="0.25">
      <c r="A119" s="178"/>
      <c r="B119" s="46" t="s">
        <v>6</v>
      </c>
      <c r="C119" s="14">
        <v>1</v>
      </c>
      <c r="D119" s="14">
        <v>2</v>
      </c>
      <c r="E119" s="1"/>
      <c r="F119" s="179" t="s">
        <v>113</v>
      </c>
      <c r="G119" s="137"/>
      <c r="H119" s="137"/>
      <c r="I119" s="137"/>
      <c r="J119" s="137"/>
      <c r="K119" s="13"/>
      <c r="L119" s="19"/>
      <c r="M119" s="19"/>
      <c r="N119" s="19"/>
      <c r="O119" s="1"/>
      <c r="P119" s="1"/>
    </row>
    <row r="120" spans="1:17" ht="20.25" customHeight="1" x14ac:dyDescent="0.25">
      <c r="A120" s="178"/>
      <c r="B120" s="117" t="s">
        <v>8</v>
      </c>
      <c r="C120" s="21">
        <v>0</v>
      </c>
      <c r="D120" s="21">
        <v>4</v>
      </c>
      <c r="E120" s="1"/>
      <c r="F120" s="22" t="s">
        <v>84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ht="17.25" customHeight="1" x14ac:dyDescent="0.25">
      <c r="A121" s="180">
        <v>1</v>
      </c>
      <c r="B121" s="35" t="s">
        <v>160</v>
      </c>
      <c r="C121" s="36"/>
      <c r="D121" s="36"/>
      <c r="E121" s="37"/>
      <c r="F121" s="121" t="s">
        <v>161</v>
      </c>
      <c r="G121" s="122"/>
      <c r="H121" s="123"/>
      <c r="I121" s="43" t="s">
        <v>162</v>
      </c>
      <c r="J121" s="69">
        <v>5000</v>
      </c>
      <c r="K121" s="108"/>
      <c r="L121" s="69">
        <v>152</v>
      </c>
      <c r="M121" s="69">
        <v>143.5</v>
      </c>
      <c r="N121" s="108"/>
      <c r="O121" s="108"/>
      <c r="P121" s="69">
        <f>J121+K121-L121-N121-M121</f>
        <v>4704.5</v>
      </c>
      <c r="Q121" s="42">
        <v>13315</v>
      </c>
    </row>
    <row r="122" spans="1:17" ht="17.25" customHeight="1" x14ac:dyDescent="0.25">
      <c r="A122" s="180"/>
      <c r="B122" s="181" t="s">
        <v>36</v>
      </c>
      <c r="C122" s="182"/>
      <c r="D122" s="182"/>
      <c r="E122" s="183"/>
      <c r="F122" s="101"/>
      <c r="G122" s="184"/>
      <c r="H122" s="185"/>
      <c r="I122" s="43"/>
      <c r="J122" s="186">
        <f>SUM(J121:J121)</f>
        <v>5000</v>
      </c>
      <c r="K122" s="186">
        <f>SUM(K121:K121)</f>
        <v>0</v>
      </c>
      <c r="L122" s="186">
        <f>SUM(L121:L121)</f>
        <v>152</v>
      </c>
      <c r="M122" s="187">
        <f>SUM(M121:M121)</f>
        <v>143.5</v>
      </c>
      <c r="N122" s="187"/>
      <c r="O122" s="187"/>
      <c r="P122" s="186">
        <f>SUM(P121:P121)</f>
        <v>4704.5</v>
      </c>
      <c r="Q122" s="43"/>
    </row>
    <row r="123" spans="1:17" ht="17.25" customHeight="1" x14ac:dyDescent="0.25">
      <c r="A123" s="135"/>
      <c r="B123" s="153"/>
      <c r="C123" s="153"/>
      <c r="D123" s="153"/>
      <c r="E123" s="153"/>
      <c r="F123" s="154"/>
      <c r="G123" s="154"/>
      <c r="H123" s="59"/>
      <c r="I123" s="2"/>
      <c r="J123" s="15"/>
      <c r="K123" s="15"/>
      <c r="L123" s="15"/>
      <c r="M123" s="15"/>
      <c r="N123" s="15"/>
      <c r="O123" s="141"/>
      <c r="P123" s="141"/>
      <c r="Q123" s="157"/>
    </row>
    <row r="124" spans="1:17" ht="17.25" customHeight="1" x14ac:dyDescent="0.25">
      <c r="A124" s="135"/>
      <c r="B124" s="153"/>
      <c r="C124" s="153"/>
      <c r="D124" s="153"/>
      <c r="E124" s="153"/>
      <c r="F124" s="154"/>
      <c r="G124" s="154"/>
      <c r="H124" s="3"/>
      <c r="I124" s="3"/>
      <c r="J124" s="3"/>
      <c r="K124" s="3"/>
      <c r="L124" s="1"/>
      <c r="M124" s="3"/>
      <c r="N124" s="3"/>
      <c r="O124" s="141"/>
      <c r="P124" s="141"/>
      <c r="Q124" s="157"/>
    </row>
    <row r="125" spans="1:17" ht="17.25" customHeight="1" x14ac:dyDescent="0.25">
      <c r="A125" s="135"/>
      <c r="B125" s="153"/>
      <c r="C125" s="153"/>
      <c r="D125" s="153"/>
      <c r="E125" s="153"/>
      <c r="F125" s="154"/>
      <c r="G125" s="154"/>
      <c r="H125" s="3"/>
      <c r="I125" s="3"/>
      <c r="J125" s="3"/>
      <c r="K125" s="3"/>
      <c r="L125" s="1"/>
      <c r="M125" s="3"/>
      <c r="N125" s="3"/>
      <c r="O125" s="141"/>
      <c r="P125" s="141"/>
      <c r="Q125" s="157"/>
    </row>
    <row r="126" spans="1:17" ht="14.25" customHeight="1" x14ac:dyDescent="0.25">
      <c r="A126" s="135"/>
      <c r="B126" s="153"/>
      <c r="C126" s="153"/>
      <c r="D126" s="153"/>
      <c r="E126" s="153"/>
      <c r="F126" s="154"/>
      <c r="G126" s="154"/>
      <c r="H126" s="158" t="s">
        <v>0</v>
      </c>
      <c r="I126" s="158"/>
      <c r="J126" s="158"/>
      <c r="K126" s="158"/>
      <c r="L126" s="158"/>
      <c r="M126" s="159"/>
      <c r="N126" s="159"/>
      <c r="O126" s="141"/>
      <c r="P126" s="141"/>
      <c r="Q126" s="157"/>
    </row>
    <row r="127" spans="1:17" ht="14.25" customHeight="1" x14ac:dyDescent="0.25">
      <c r="A127" s="135"/>
      <c r="B127" s="153"/>
      <c r="C127" s="153"/>
      <c r="D127" s="153"/>
      <c r="E127" s="153"/>
      <c r="F127" s="154"/>
      <c r="G127" s="154"/>
      <c r="H127" s="160" t="s">
        <v>1</v>
      </c>
      <c r="I127" s="160"/>
      <c r="J127" s="160"/>
      <c r="K127" s="160"/>
      <c r="L127" s="160"/>
      <c r="M127" s="159"/>
      <c r="N127" s="159"/>
      <c r="O127" s="141"/>
      <c r="P127" s="141"/>
      <c r="Q127" s="157"/>
    </row>
    <row r="128" spans="1:17" ht="14.25" customHeight="1" x14ac:dyDescent="0.25">
      <c r="A128" s="135"/>
      <c r="B128" s="153"/>
      <c r="C128" s="153"/>
      <c r="D128" s="153"/>
      <c r="E128" s="153"/>
      <c r="F128" s="154"/>
      <c r="G128" s="154"/>
      <c r="H128" s="160" t="s">
        <v>2</v>
      </c>
      <c r="I128" s="160"/>
      <c r="J128" s="160"/>
      <c r="K128" s="160"/>
      <c r="L128" s="160"/>
      <c r="M128" s="159"/>
      <c r="N128" s="159"/>
      <c r="O128" s="141"/>
      <c r="P128" s="141"/>
      <c r="Q128" s="157"/>
    </row>
    <row r="129" spans="1:17" ht="14.25" customHeight="1" x14ac:dyDescent="0.25">
      <c r="A129" s="12"/>
      <c r="B129" s="115" t="s">
        <v>4</v>
      </c>
      <c r="C129" s="14">
        <v>7</v>
      </c>
      <c r="D129" s="14">
        <v>3</v>
      </c>
      <c r="E129" s="14">
        <v>7</v>
      </c>
      <c r="F129" s="14">
        <v>9</v>
      </c>
      <c r="G129" s="1"/>
      <c r="H129" s="10" t="s">
        <v>5</v>
      </c>
      <c r="I129" s="10"/>
      <c r="J129" s="10"/>
      <c r="K129" s="10"/>
      <c r="L129" s="10"/>
      <c r="M129" s="15"/>
      <c r="N129" s="15"/>
      <c r="O129" s="1"/>
      <c r="P129" s="1"/>
      <c r="Q129" s="1"/>
    </row>
    <row r="130" spans="1:17" ht="14.25" customHeight="1" x14ac:dyDescent="0.25">
      <c r="A130" s="12"/>
      <c r="B130" s="46" t="s">
        <v>6</v>
      </c>
      <c r="C130" s="14">
        <v>1</v>
      </c>
      <c r="D130" s="14">
        <v>2</v>
      </c>
      <c r="E130" s="8"/>
      <c r="F130" s="137" t="s">
        <v>113</v>
      </c>
      <c r="G130" s="137"/>
      <c r="H130" s="137"/>
      <c r="I130" s="137"/>
      <c r="J130" s="137"/>
      <c r="K130" s="13"/>
      <c r="L130" s="19"/>
      <c r="M130" s="19"/>
      <c r="N130" s="19"/>
      <c r="O130" s="1"/>
      <c r="P130" s="1"/>
      <c r="Q130" s="1"/>
    </row>
    <row r="131" spans="1:17" ht="14.25" customHeight="1" x14ac:dyDescent="0.25">
      <c r="A131" s="1"/>
      <c r="B131" s="117" t="s">
        <v>8</v>
      </c>
      <c r="C131" s="21">
        <v>0</v>
      </c>
      <c r="D131" s="21">
        <v>6</v>
      </c>
      <c r="E131" s="8"/>
      <c r="F131" s="161" t="s">
        <v>127</v>
      </c>
      <c r="G131" s="161"/>
      <c r="H131" s="161"/>
      <c r="I131" s="161"/>
      <c r="J131" s="22" t="s">
        <v>163</v>
      </c>
      <c r="K131" s="22"/>
      <c r="L131" s="22"/>
      <c r="M131" s="22"/>
      <c r="N131" s="1"/>
      <c r="O131" s="1"/>
      <c r="P131" s="1"/>
      <c r="Q131" s="1"/>
    </row>
    <row r="132" spans="1:17" ht="17.25" customHeight="1" x14ac:dyDescent="0.25">
      <c r="A132" s="27" t="s">
        <v>128</v>
      </c>
      <c r="B132" s="162" t="s">
        <v>12</v>
      </c>
      <c r="C132" s="162"/>
      <c r="D132" s="162"/>
      <c r="E132" s="162"/>
      <c r="F132" s="163" t="s">
        <v>13</v>
      </c>
      <c r="G132" s="163"/>
      <c r="H132" s="163"/>
      <c r="I132" s="163" t="s">
        <v>14</v>
      </c>
      <c r="J132" s="164" t="s">
        <v>15</v>
      </c>
      <c r="K132" s="27" t="s">
        <v>16</v>
      </c>
      <c r="L132" s="163" t="s">
        <v>17</v>
      </c>
      <c r="M132" s="165" t="s">
        <v>18</v>
      </c>
      <c r="N132" s="25" t="s">
        <v>19</v>
      </c>
      <c r="O132" s="25" t="s">
        <v>85</v>
      </c>
      <c r="P132" s="163" t="s">
        <v>21</v>
      </c>
      <c r="Q132" s="163" t="s">
        <v>86</v>
      </c>
    </row>
    <row r="133" spans="1:17" ht="17.25" customHeight="1" x14ac:dyDescent="0.25">
      <c r="A133" s="30"/>
      <c r="B133" s="162"/>
      <c r="C133" s="162"/>
      <c r="D133" s="162"/>
      <c r="E133" s="162"/>
      <c r="F133" s="163"/>
      <c r="G133" s="163"/>
      <c r="H133" s="163"/>
      <c r="I133" s="163"/>
      <c r="J133" s="164"/>
      <c r="K133" s="30"/>
      <c r="L133" s="163"/>
      <c r="M133" s="165"/>
      <c r="N133" s="25"/>
      <c r="O133" s="25"/>
      <c r="P133" s="163"/>
      <c r="Q133" s="163"/>
    </row>
    <row r="134" spans="1:17" ht="6.75" customHeight="1" x14ac:dyDescent="0.25">
      <c r="A134" s="32"/>
      <c r="B134" s="162"/>
      <c r="C134" s="162"/>
      <c r="D134" s="162"/>
      <c r="E134" s="162"/>
      <c r="F134" s="163"/>
      <c r="G134" s="163"/>
      <c r="H134" s="163"/>
      <c r="I134" s="163"/>
      <c r="J134" s="164"/>
      <c r="K134" s="32"/>
      <c r="L134" s="163"/>
      <c r="M134" s="165"/>
      <c r="N134" s="25"/>
      <c r="O134" s="25"/>
      <c r="P134" s="163"/>
      <c r="Q134" s="163"/>
    </row>
    <row r="135" spans="1:17" ht="17.25" customHeight="1" x14ac:dyDescent="0.25">
      <c r="A135" s="188">
        <v>1</v>
      </c>
      <c r="B135" s="35" t="s">
        <v>164</v>
      </c>
      <c r="C135" s="36"/>
      <c r="D135" s="36"/>
      <c r="E135" s="37"/>
      <c r="F135" s="189" t="s">
        <v>165</v>
      </c>
      <c r="G135" s="190"/>
      <c r="H135" s="191"/>
      <c r="I135" s="43" t="s">
        <v>166</v>
      </c>
      <c r="J135" s="69">
        <v>2000</v>
      </c>
      <c r="K135" s="108"/>
      <c r="L135" s="69"/>
      <c r="M135" s="69"/>
      <c r="N135" s="69"/>
      <c r="O135" s="69"/>
      <c r="P135" s="69">
        <f>J135-L135-N135-M135</f>
        <v>2000</v>
      </c>
      <c r="Q135" s="42"/>
    </row>
    <row r="136" spans="1:17" ht="17.25" customHeight="1" x14ac:dyDescent="0.25">
      <c r="A136" s="192"/>
      <c r="B136" s="193"/>
      <c r="C136" s="193"/>
      <c r="D136" s="193"/>
      <c r="E136" s="193"/>
      <c r="F136" s="194"/>
      <c r="G136" s="194"/>
      <c r="H136" s="194"/>
      <c r="I136" s="194"/>
      <c r="J136" s="195"/>
      <c r="K136" s="192"/>
      <c r="L136" s="194"/>
      <c r="M136" s="196"/>
      <c r="N136" s="197"/>
      <c r="O136" s="197"/>
      <c r="P136" s="194"/>
      <c r="Q136" s="194"/>
    </row>
    <row r="137" spans="1:17" ht="17.25" customHeight="1" x14ac:dyDescent="0.25">
      <c r="A137" s="192"/>
      <c r="B137" s="193"/>
      <c r="C137" s="193"/>
      <c r="D137" s="193"/>
      <c r="E137" s="193"/>
      <c r="F137" s="194"/>
      <c r="G137" s="194"/>
      <c r="H137" s="194"/>
      <c r="I137" s="194"/>
      <c r="J137" s="195"/>
      <c r="K137" s="192"/>
      <c r="L137" s="194"/>
      <c r="M137" s="196"/>
      <c r="N137" s="197"/>
      <c r="O137" s="197"/>
      <c r="P137" s="194"/>
      <c r="Q137" s="194"/>
    </row>
    <row r="138" spans="1:17" ht="17.25" customHeight="1" x14ac:dyDescent="0.25">
      <c r="A138" s="192"/>
      <c r="B138" s="193"/>
      <c r="C138" s="193"/>
      <c r="D138" s="193"/>
      <c r="E138" s="193"/>
      <c r="F138" s="194"/>
      <c r="G138" s="194"/>
      <c r="H138" s="194"/>
      <c r="I138" s="194"/>
      <c r="J138" s="195"/>
      <c r="K138" s="192"/>
      <c r="L138" s="194"/>
      <c r="M138" s="196"/>
      <c r="N138" s="197"/>
      <c r="O138" s="197"/>
      <c r="P138" s="194"/>
      <c r="Q138" s="194"/>
    </row>
    <row r="139" spans="1:17" ht="17.25" customHeight="1" x14ac:dyDescent="0.25">
      <c r="A139" s="192"/>
      <c r="B139" s="193"/>
      <c r="C139" s="193"/>
      <c r="D139" s="193"/>
      <c r="E139" s="193"/>
      <c r="F139" s="194"/>
      <c r="G139" s="194"/>
      <c r="H139" s="194"/>
      <c r="I139" s="194"/>
      <c r="J139" s="195"/>
      <c r="K139" s="192"/>
      <c r="L139" s="194"/>
      <c r="M139" s="196"/>
      <c r="N139" s="197"/>
      <c r="O139" s="197"/>
      <c r="P139" s="194"/>
      <c r="Q139" s="194"/>
    </row>
    <row r="140" spans="1:17" ht="17.25" customHeight="1" x14ac:dyDescent="0.25">
      <c r="A140" s="192"/>
      <c r="B140" s="193"/>
      <c r="C140" s="193"/>
      <c r="D140" s="193"/>
      <c r="E140" s="193"/>
      <c r="F140" s="194"/>
      <c r="G140" s="194"/>
      <c r="H140" s="194"/>
      <c r="I140" s="194"/>
      <c r="J140" s="195"/>
      <c r="K140" s="192"/>
      <c r="L140" s="194"/>
      <c r="M140" s="196"/>
      <c r="N140" s="197"/>
      <c r="O140" s="197"/>
      <c r="P140" s="194"/>
      <c r="Q140" s="194"/>
    </row>
    <row r="141" spans="1:17" ht="17.25" customHeight="1" x14ac:dyDescent="0.25">
      <c r="A141" s="192"/>
      <c r="B141" s="193"/>
      <c r="C141" s="193"/>
      <c r="D141" s="193"/>
      <c r="E141" s="193"/>
      <c r="F141" s="194"/>
      <c r="G141" s="194"/>
      <c r="H141" s="194"/>
      <c r="I141" s="194"/>
      <c r="J141" s="195"/>
      <c r="K141" s="192"/>
      <c r="L141" s="194"/>
      <c r="M141" s="196"/>
      <c r="N141" s="197"/>
      <c r="O141" s="197"/>
      <c r="P141" s="194"/>
      <c r="Q141" s="194"/>
    </row>
    <row r="142" spans="1:17" ht="17.25" customHeight="1" x14ac:dyDescent="0.25">
      <c r="A142" s="192"/>
      <c r="B142" s="193"/>
      <c r="C142" s="193"/>
      <c r="D142" s="193"/>
      <c r="E142" s="193"/>
      <c r="F142" s="194"/>
      <c r="G142" s="194"/>
      <c r="H142" s="194"/>
      <c r="I142" s="194"/>
      <c r="J142" s="195"/>
      <c r="K142" s="192"/>
      <c r="L142" s="194"/>
      <c r="M142" s="196"/>
      <c r="N142" s="197"/>
      <c r="O142" s="197"/>
      <c r="P142" s="194"/>
      <c r="Q142" s="155" t="s">
        <v>167</v>
      </c>
    </row>
    <row r="143" spans="1:17" ht="17.25" customHeight="1" x14ac:dyDescent="0.25">
      <c r="A143" s="192"/>
      <c r="B143" s="193"/>
      <c r="C143" s="193"/>
      <c r="D143" s="193"/>
      <c r="E143" s="193"/>
      <c r="F143" s="194"/>
      <c r="G143" s="194"/>
      <c r="H143" s="194"/>
      <c r="I143" s="194"/>
      <c r="J143" s="195"/>
      <c r="K143" s="192"/>
      <c r="L143" s="194"/>
      <c r="M143" s="196"/>
      <c r="N143" s="197"/>
      <c r="O143" s="197"/>
      <c r="P143" s="194"/>
      <c r="Q143" s="194"/>
    </row>
    <row r="144" spans="1:17" ht="17.25" customHeight="1" x14ac:dyDescent="0.25">
      <c r="A144" s="192"/>
      <c r="B144" s="193"/>
      <c r="C144" s="193"/>
      <c r="D144" s="193"/>
      <c r="E144" s="193"/>
      <c r="F144" s="194"/>
      <c r="G144" s="194"/>
      <c r="H144" s="194"/>
      <c r="I144" s="194"/>
      <c r="J144" s="195"/>
      <c r="K144" s="192"/>
      <c r="L144" s="194"/>
      <c r="M144" s="196"/>
      <c r="N144" s="197"/>
      <c r="O144" s="197"/>
      <c r="P144" s="194"/>
      <c r="Q144" s="194"/>
    </row>
    <row r="145" spans="1:18" ht="12.75" customHeight="1" x14ac:dyDescent="0.25">
      <c r="A145" s="198"/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</row>
    <row r="146" spans="1:18" ht="12.75" customHeight="1" x14ac:dyDescent="0.25">
      <c r="A146" s="198"/>
      <c r="B146" s="198"/>
      <c r="C146" s="198"/>
      <c r="D146" s="198"/>
      <c r="E146" s="198"/>
      <c r="F146" s="198"/>
      <c r="G146" s="198"/>
      <c r="H146" s="158" t="s">
        <v>0</v>
      </c>
      <c r="I146" s="158"/>
      <c r="J146" s="158"/>
      <c r="K146" s="158"/>
      <c r="L146" s="158"/>
      <c r="M146" s="198"/>
      <c r="N146" s="198"/>
      <c r="O146" s="198"/>
      <c r="P146" s="198"/>
      <c r="Q146" s="198"/>
      <c r="R146" s="198"/>
    </row>
    <row r="147" spans="1:18" ht="12.75" customHeight="1" x14ac:dyDescent="0.25">
      <c r="A147" s="198"/>
      <c r="B147" s="198"/>
      <c r="C147" s="198"/>
      <c r="D147" s="198"/>
      <c r="E147" s="198"/>
      <c r="F147" s="198"/>
      <c r="G147" s="198"/>
      <c r="H147" s="160" t="s">
        <v>1</v>
      </c>
      <c r="I147" s="160"/>
      <c r="J147" s="160"/>
      <c r="K147" s="160"/>
      <c r="L147" s="160"/>
      <c r="M147" s="198"/>
      <c r="N147" s="198"/>
      <c r="O147" s="198"/>
      <c r="P147" s="198"/>
      <c r="Q147" s="198"/>
      <c r="R147" s="198"/>
    </row>
    <row r="148" spans="1:18" ht="14.25" customHeight="1" x14ac:dyDescent="0.25">
      <c r="A148" s="198"/>
      <c r="B148" s="198"/>
      <c r="C148" s="198"/>
      <c r="D148" s="198"/>
      <c r="E148" s="198"/>
      <c r="F148" s="198"/>
      <c r="G148" s="198"/>
      <c r="H148" s="160" t="s">
        <v>2</v>
      </c>
      <c r="I148" s="160"/>
      <c r="J148" s="160"/>
      <c r="K148" s="160"/>
      <c r="L148" s="160"/>
      <c r="M148" s="198"/>
      <c r="N148" s="198"/>
      <c r="O148" s="198"/>
      <c r="P148" s="198"/>
      <c r="Q148" s="198"/>
      <c r="R148" s="198"/>
    </row>
    <row r="149" spans="1:18" ht="12.75" customHeight="1" x14ac:dyDescent="0.25">
      <c r="A149" s="198"/>
      <c r="B149" s="115" t="s">
        <v>4</v>
      </c>
      <c r="C149" s="14">
        <v>7</v>
      </c>
      <c r="D149" s="14">
        <v>3</v>
      </c>
      <c r="E149" s="14">
        <v>7</v>
      </c>
      <c r="F149" s="14">
        <v>9</v>
      </c>
      <c r="G149" s="198"/>
      <c r="H149" s="10" t="s">
        <v>5</v>
      </c>
      <c r="I149" s="10"/>
      <c r="J149" s="10"/>
      <c r="K149" s="10"/>
      <c r="L149" s="10"/>
      <c r="M149" s="198"/>
      <c r="N149" s="198"/>
      <c r="O149" s="198"/>
      <c r="P149" s="198"/>
      <c r="Q149" s="198"/>
      <c r="R149" s="198"/>
    </row>
    <row r="150" spans="1:18" ht="17.25" customHeight="1" x14ac:dyDescent="0.25">
      <c r="A150" s="199"/>
      <c r="B150" s="46" t="s">
        <v>6</v>
      </c>
      <c r="C150" s="14">
        <v>1</v>
      </c>
      <c r="D150" s="14">
        <v>3</v>
      </c>
      <c r="E150" s="1"/>
      <c r="F150" s="179" t="s">
        <v>113</v>
      </c>
      <c r="G150" s="137"/>
      <c r="H150" s="137"/>
      <c r="I150" s="137"/>
      <c r="J150" s="137"/>
      <c r="K150" s="13"/>
      <c r="L150" s="19"/>
      <c r="M150" s="19"/>
      <c r="N150" s="19"/>
      <c r="O150" s="1"/>
      <c r="P150" s="1"/>
      <c r="Q150" s="200"/>
    </row>
    <row r="151" spans="1:18" ht="36.75" customHeight="1" x14ac:dyDescent="0.25">
      <c r="A151" s="199"/>
      <c r="B151" s="117" t="s">
        <v>8</v>
      </c>
      <c r="C151" s="21">
        <v>0</v>
      </c>
      <c r="D151" s="21">
        <v>1</v>
      </c>
      <c r="E151" s="1"/>
      <c r="F151" s="105" t="s">
        <v>168</v>
      </c>
      <c r="G151" s="105"/>
      <c r="H151" s="105"/>
      <c r="I151" s="105"/>
      <c r="J151" s="201"/>
      <c r="K151" s="22" t="s">
        <v>169</v>
      </c>
      <c r="L151" s="22"/>
      <c r="M151" s="22"/>
      <c r="N151" s="22"/>
      <c r="O151" s="1"/>
      <c r="P151" s="1"/>
      <c r="Q151" s="200"/>
    </row>
    <row r="152" spans="1:18" ht="14.25" customHeight="1" x14ac:dyDescent="0.25">
      <c r="A152" s="180">
        <v>1</v>
      </c>
      <c r="B152" s="173" t="s">
        <v>170</v>
      </c>
      <c r="C152" s="202"/>
      <c r="D152" s="202"/>
      <c r="E152" s="203"/>
      <c r="F152" s="35" t="s">
        <v>171</v>
      </c>
      <c r="G152" s="36"/>
      <c r="H152" s="37"/>
      <c r="I152" s="43" t="s">
        <v>172</v>
      </c>
      <c r="J152" s="108">
        <v>3000</v>
      </c>
      <c r="K152" s="108"/>
      <c r="L152" s="108">
        <f>+J152*0.0304</f>
        <v>91.2</v>
      </c>
      <c r="M152" s="108">
        <f>+J152*0.0287</f>
        <v>86.1</v>
      </c>
      <c r="N152" s="108"/>
      <c r="O152" s="108"/>
      <c r="P152" s="108">
        <f>J152+K152-L152-N152-M152</f>
        <v>2822.7000000000003</v>
      </c>
      <c r="Q152" s="42">
        <v>13316</v>
      </c>
    </row>
    <row r="153" spans="1:18" ht="14.25" customHeight="1" x14ac:dyDescent="0.25">
      <c r="A153" s="180"/>
      <c r="B153" s="181" t="s">
        <v>36</v>
      </c>
      <c r="C153" s="182"/>
      <c r="D153" s="182"/>
      <c r="E153" s="183"/>
      <c r="F153" s="101"/>
      <c r="G153" s="184"/>
      <c r="H153" s="185"/>
      <c r="I153" s="43"/>
      <c r="J153" s="186">
        <f>SUM(J152:J152)</f>
        <v>3000</v>
      </c>
      <c r="K153" s="186">
        <f>SUM(K152:K152)</f>
        <v>0</v>
      </c>
      <c r="L153" s="186">
        <f>SUM(L152:L152)</f>
        <v>91.2</v>
      </c>
      <c r="M153" s="186">
        <f>SUM(M152:M152)</f>
        <v>86.1</v>
      </c>
      <c r="N153" s="204"/>
      <c r="O153" s="186"/>
      <c r="P153" s="186">
        <f>SUM(P152:P152)</f>
        <v>2822.7000000000003</v>
      </c>
      <c r="Q153" s="174"/>
    </row>
    <row r="154" spans="1:18" ht="16.5" customHeight="1" x14ac:dyDescent="0.25">
      <c r="A154" s="135"/>
      <c r="B154" s="46" t="s">
        <v>6</v>
      </c>
      <c r="C154" s="14">
        <v>1</v>
      </c>
      <c r="D154" s="14">
        <v>4</v>
      </c>
      <c r="E154" s="1"/>
      <c r="F154" s="179" t="s">
        <v>173</v>
      </c>
      <c r="G154" s="137"/>
      <c r="H154" s="137"/>
      <c r="I154" s="137"/>
      <c r="J154" s="137"/>
      <c r="K154" s="13"/>
      <c r="L154" s="19"/>
      <c r="M154" s="19"/>
      <c r="N154" s="19"/>
      <c r="O154" s="1"/>
      <c r="P154" s="1"/>
      <c r="Q154" s="1"/>
    </row>
    <row r="155" spans="1:18" ht="16.5" customHeight="1" x14ac:dyDescent="0.25">
      <c r="A155" s="135"/>
      <c r="B155" s="117" t="s">
        <v>8</v>
      </c>
      <c r="C155" s="21">
        <v>0</v>
      </c>
      <c r="D155" s="21">
        <v>2</v>
      </c>
      <c r="E155" s="1"/>
      <c r="F155" s="161" t="s">
        <v>174</v>
      </c>
      <c r="G155" s="161"/>
      <c r="H155" s="161"/>
      <c r="I155" s="161"/>
      <c r="J155" s="161"/>
      <c r="K155" s="22" t="s">
        <v>169</v>
      </c>
      <c r="L155" s="22"/>
      <c r="M155" s="22"/>
      <c r="N155" s="22"/>
      <c r="O155" s="1"/>
      <c r="P155" s="1"/>
      <c r="Q155" s="1"/>
    </row>
    <row r="156" spans="1:18" ht="16.5" customHeight="1" x14ac:dyDescent="0.25">
      <c r="A156" s="205" t="s">
        <v>128</v>
      </c>
      <c r="B156" s="162" t="s">
        <v>12</v>
      </c>
      <c r="C156" s="162"/>
      <c r="D156" s="162"/>
      <c r="E156" s="162"/>
      <c r="F156" s="163" t="s">
        <v>13</v>
      </c>
      <c r="G156" s="163"/>
      <c r="H156" s="163"/>
      <c r="I156" s="163" t="s">
        <v>14</v>
      </c>
      <c r="J156" s="205" t="s">
        <v>15</v>
      </c>
      <c r="K156" s="27" t="s">
        <v>16</v>
      </c>
      <c r="L156" s="163" t="s">
        <v>17</v>
      </c>
      <c r="M156" s="165" t="s">
        <v>18</v>
      </c>
      <c r="N156" s="25" t="s">
        <v>19</v>
      </c>
      <c r="O156" s="163" t="s">
        <v>175</v>
      </c>
      <c r="P156" s="163" t="s">
        <v>21</v>
      </c>
      <c r="Q156" s="163" t="s">
        <v>86</v>
      </c>
    </row>
    <row r="157" spans="1:18" ht="16.5" customHeight="1" x14ac:dyDescent="0.25">
      <c r="A157" s="206"/>
      <c r="B157" s="162"/>
      <c r="C157" s="162"/>
      <c r="D157" s="162"/>
      <c r="E157" s="162"/>
      <c r="F157" s="163"/>
      <c r="G157" s="163"/>
      <c r="H157" s="163"/>
      <c r="I157" s="163"/>
      <c r="J157" s="206"/>
      <c r="K157" s="30"/>
      <c r="L157" s="163"/>
      <c r="M157" s="165"/>
      <c r="N157" s="25"/>
      <c r="O157" s="163"/>
      <c r="P157" s="163"/>
      <c r="Q157" s="163"/>
    </row>
    <row r="158" spans="1:18" ht="15" customHeight="1" x14ac:dyDescent="0.25">
      <c r="A158" s="207"/>
      <c r="B158" s="162"/>
      <c r="C158" s="162"/>
      <c r="D158" s="162"/>
      <c r="E158" s="162"/>
      <c r="F158" s="163"/>
      <c r="G158" s="163"/>
      <c r="H158" s="163"/>
      <c r="I158" s="163"/>
      <c r="J158" s="207"/>
      <c r="K158" s="32"/>
      <c r="L158" s="163"/>
      <c r="M158" s="165"/>
      <c r="N158" s="25"/>
      <c r="O158" s="163"/>
      <c r="P158" s="163"/>
      <c r="Q158" s="163"/>
    </row>
    <row r="159" spans="1:18" ht="16.5" customHeight="1" x14ac:dyDescent="0.25">
      <c r="A159" s="188">
        <v>1</v>
      </c>
      <c r="B159" s="35" t="s">
        <v>176</v>
      </c>
      <c r="C159" s="36"/>
      <c r="D159" s="36"/>
      <c r="E159" s="37"/>
      <c r="F159" s="121" t="s">
        <v>177</v>
      </c>
      <c r="G159" s="122"/>
      <c r="H159" s="123"/>
      <c r="I159" s="43" t="s">
        <v>178</v>
      </c>
      <c r="J159" s="69">
        <v>7000</v>
      </c>
      <c r="K159" s="108"/>
      <c r="L159" s="69">
        <v>214</v>
      </c>
      <c r="M159" s="69">
        <v>200.9</v>
      </c>
      <c r="N159" s="69"/>
      <c r="O159" s="69"/>
      <c r="P159" s="69">
        <f>J159-L159-N159-M159</f>
        <v>6585.1</v>
      </c>
      <c r="Q159" s="42">
        <v>13317</v>
      </c>
    </row>
    <row r="160" spans="1:18" ht="16.5" customHeight="1" x14ac:dyDescent="0.25">
      <c r="A160" s="188">
        <v>2</v>
      </c>
      <c r="B160" s="35" t="s">
        <v>179</v>
      </c>
      <c r="C160" s="36"/>
      <c r="D160" s="36"/>
      <c r="E160" s="37"/>
      <c r="F160" s="121" t="s">
        <v>180</v>
      </c>
      <c r="G160" s="122"/>
      <c r="H160" s="123"/>
      <c r="I160" s="43" t="s">
        <v>181</v>
      </c>
      <c r="J160" s="69">
        <v>4000</v>
      </c>
      <c r="K160" s="108"/>
      <c r="L160" s="69">
        <v>121.6</v>
      </c>
      <c r="M160" s="69">
        <v>114.8</v>
      </c>
      <c r="N160" s="69"/>
      <c r="O160" s="69"/>
      <c r="P160" s="69">
        <v>3763.6</v>
      </c>
      <c r="Q160" s="42">
        <v>13318</v>
      </c>
    </row>
    <row r="161" spans="1:17" ht="16.5" customHeight="1" x14ac:dyDescent="0.25">
      <c r="A161" s="188">
        <v>3</v>
      </c>
      <c r="B161" s="208" t="s">
        <v>182</v>
      </c>
      <c r="C161" s="209"/>
      <c r="D161" s="209"/>
      <c r="E161" s="210"/>
      <c r="F161" s="48" t="s">
        <v>183</v>
      </c>
      <c r="G161" s="49"/>
      <c r="H161" s="50"/>
      <c r="I161" s="43" t="s">
        <v>184</v>
      </c>
      <c r="J161" s="69">
        <v>3500</v>
      </c>
      <c r="K161" s="108"/>
      <c r="L161" s="69">
        <v>106.4</v>
      </c>
      <c r="M161" s="69">
        <v>100.45</v>
      </c>
      <c r="N161" s="69"/>
      <c r="O161" s="69"/>
      <c r="P161" s="69">
        <v>3293.15</v>
      </c>
      <c r="Q161" s="42">
        <v>13319</v>
      </c>
    </row>
    <row r="162" spans="1:17" ht="15" customHeight="1" x14ac:dyDescent="0.25">
      <c r="A162" s="180"/>
      <c r="B162" s="181" t="s">
        <v>36</v>
      </c>
      <c r="C162" s="182"/>
      <c r="D162" s="182"/>
      <c r="E162" s="183"/>
      <c r="F162" s="121"/>
      <c r="G162" s="122"/>
      <c r="H162" s="123"/>
      <c r="I162" s="43"/>
      <c r="J162" s="186">
        <f>SUM(J159:J159)</f>
        <v>7000</v>
      </c>
      <c r="K162" s="186">
        <f>SUM(K159:K159)</f>
        <v>0</v>
      </c>
      <c r="L162" s="186">
        <f>SUM(L159:L159)</f>
        <v>214</v>
      </c>
      <c r="M162" s="186">
        <f>SUM(M159:M159)</f>
        <v>200.9</v>
      </c>
      <c r="N162" s="204"/>
      <c r="O162" s="186"/>
      <c r="P162" s="186">
        <f>SUM(P159:P159)</f>
        <v>6585.1</v>
      </c>
      <c r="Q162" s="43"/>
    </row>
    <row r="163" spans="1:17" ht="15" customHeight="1" x14ac:dyDescent="0.25">
      <c r="A163" s="211"/>
      <c r="B163" s="46" t="s">
        <v>6</v>
      </c>
      <c r="C163" s="14">
        <v>1</v>
      </c>
      <c r="D163" s="14">
        <v>5</v>
      </c>
      <c r="E163" s="8"/>
      <c r="F163" s="212" t="s">
        <v>185</v>
      </c>
      <c r="G163" s="13"/>
      <c r="H163" s="13"/>
      <c r="I163" s="13"/>
      <c r="J163" s="13"/>
      <c r="K163" s="213"/>
      <c r="L163" s="139"/>
      <c r="M163" s="139"/>
      <c r="N163" s="140"/>
      <c r="O163" s="139"/>
      <c r="P163" s="139"/>
      <c r="Q163" s="214"/>
    </row>
    <row r="164" spans="1:17" ht="15" customHeight="1" x14ac:dyDescent="0.25">
      <c r="A164" s="211"/>
      <c r="B164" s="100" t="s">
        <v>8</v>
      </c>
      <c r="C164" s="21">
        <v>0</v>
      </c>
      <c r="D164" s="21">
        <v>2</v>
      </c>
      <c r="E164" s="8"/>
      <c r="F164" s="161"/>
      <c r="G164" s="161"/>
      <c r="H164" s="161"/>
      <c r="I164" s="161"/>
      <c r="J164" s="22" t="s">
        <v>169</v>
      </c>
      <c r="K164" s="22"/>
      <c r="L164" s="22"/>
      <c r="M164" s="22"/>
      <c r="N164" s="140"/>
      <c r="O164" s="139"/>
      <c r="P164" s="139"/>
      <c r="Q164" s="214"/>
    </row>
    <row r="165" spans="1:17" ht="15" customHeight="1" x14ac:dyDescent="0.25">
      <c r="A165" s="67">
        <v>1</v>
      </c>
      <c r="B165" s="35" t="s">
        <v>186</v>
      </c>
      <c r="C165" s="36"/>
      <c r="D165" s="36"/>
      <c r="E165" s="37"/>
      <c r="F165" s="35" t="s">
        <v>187</v>
      </c>
      <c r="G165" s="36"/>
      <c r="H165" s="37"/>
      <c r="I165" s="43" t="s">
        <v>188</v>
      </c>
      <c r="J165" s="108">
        <v>3500</v>
      </c>
      <c r="K165" s="108"/>
      <c r="L165" s="108">
        <f>+J165*0.0304</f>
        <v>106.4</v>
      </c>
      <c r="M165" s="108">
        <f>+J165*0.0287</f>
        <v>100.45</v>
      </c>
      <c r="N165" s="108"/>
      <c r="O165" s="108"/>
      <c r="P165" s="108">
        <f>J165+K165-L165-N165-M165</f>
        <v>3293.15</v>
      </c>
      <c r="Q165" s="42">
        <v>13320</v>
      </c>
    </row>
    <row r="166" spans="1:17" ht="15" customHeight="1" x14ac:dyDescent="0.25">
      <c r="A166" s="67">
        <v>2</v>
      </c>
      <c r="B166" s="35" t="s">
        <v>189</v>
      </c>
      <c r="C166" s="36"/>
      <c r="D166" s="36"/>
      <c r="E166" s="37"/>
      <c r="F166" s="35" t="s">
        <v>190</v>
      </c>
      <c r="G166" s="36"/>
      <c r="H166" s="37"/>
      <c r="I166" s="43" t="s">
        <v>191</v>
      </c>
      <c r="J166" s="108">
        <v>2500</v>
      </c>
      <c r="K166" s="108"/>
      <c r="L166" s="108">
        <v>76</v>
      </c>
      <c r="M166" s="108">
        <v>71.75</v>
      </c>
      <c r="N166" s="108"/>
      <c r="O166" s="108"/>
      <c r="P166" s="108">
        <f>J166+K166-L166-N166-M166</f>
        <v>2352.25</v>
      </c>
      <c r="Q166" s="42">
        <v>13321</v>
      </c>
    </row>
    <row r="167" spans="1:17" ht="14.25" customHeight="1" x14ac:dyDescent="0.25">
      <c r="A167" s="67">
        <v>3</v>
      </c>
      <c r="B167" s="35" t="s">
        <v>192</v>
      </c>
      <c r="C167" s="36"/>
      <c r="D167" s="36"/>
      <c r="E167" s="37"/>
      <c r="F167" s="35" t="s">
        <v>180</v>
      </c>
      <c r="G167" s="36"/>
      <c r="H167" s="37"/>
      <c r="I167" s="43" t="s">
        <v>193</v>
      </c>
      <c r="J167" s="108">
        <v>2500</v>
      </c>
      <c r="K167" s="108"/>
      <c r="L167" s="108">
        <v>76</v>
      </c>
      <c r="M167" s="108">
        <v>71.75</v>
      </c>
      <c r="N167" s="108"/>
      <c r="O167" s="108"/>
      <c r="P167" s="108">
        <v>2352.25</v>
      </c>
      <c r="Q167" s="42">
        <v>13322</v>
      </c>
    </row>
    <row r="168" spans="1:17" ht="15" hidden="1" customHeight="1" x14ac:dyDescent="0.25">
      <c r="A168" s="67">
        <v>3</v>
      </c>
      <c r="B168" s="35" t="s">
        <v>194</v>
      </c>
      <c r="C168" s="36"/>
      <c r="D168" s="36"/>
      <c r="E168" s="37"/>
      <c r="F168" s="35" t="s">
        <v>195</v>
      </c>
      <c r="G168" s="36"/>
      <c r="H168" s="37"/>
      <c r="I168" s="43" t="s">
        <v>196</v>
      </c>
      <c r="J168" s="108">
        <v>2500</v>
      </c>
      <c r="K168" s="108"/>
      <c r="L168" s="108">
        <f>+J168*0.0304</f>
        <v>76</v>
      </c>
      <c r="M168" s="108">
        <f>+J168*0.0287</f>
        <v>71.75</v>
      </c>
      <c r="N168" s="108"/>
      <c r="O168" s="108"/>
      <c r="P168" s="108">
        <f>J168+K168-L168-N168-M168</f>
        <v>2352.25</v>
      </c>
      <c r="Q168" s="42">
        <v>13000</v>
      </c>
    </row>
    <row r="169" spans="1:17" ht="15" customHeight="1" x14ac:dyDescent="0.25">
      <c r="A169" s="180"/>
      <c r="B169" s="149" t="s">
        <v>36</v>
      </c>
      <c r="C169" s="149"/>
      <c r="D169" s="149"/>
      <c r="E169" s="149"/>
      <c r="F169" s="215"/>
      <c r="G169" s="216"/>
      <c r="H169" s="217"/>
      <c r="I169" s="43"/>
      <c r="J169" s="218">
        <f>SUM(J165:J168)</f>
        <v>11000</v>
      </c>
      <c r="K169" s="218">
        <f>SUM(K165:K167)</f>
        <v>0</v>
      </c>
      <c r="L169" s="218">
        <f>SUM(L165:L167)</f>
        <v>258.39999999999998</v>
      </c>
      <c r="M169" s="219">
        <f>SUM(M165:M167)</f>
        <v>243.95</v>
      </c>
      <c r="N169" s="219"/>
      <c r="O169" s="219"/>
      <c r="P169" s="218">
        <f>SUM(P165:P168)</f>
        <v>10349.9</v>
      </c>
      <c r="Q169" s="43"/>
    </row>
    <row r="170" spans="1:17" ht="15" customHeight="1" x14ac:dyDescent="0.25">
      <c r="A170" s="220"/>
      <c r="P170" s="62"/>
      <c r="Q170" s="9" t="s">
        <v>197</v>
      </c>
    </row>
    <row r="171" spans="1:17" ht="15" customHeight="1" x14ac:dyDescent="0.25">
      <c r="A171" s="220"/>
    </row>
    <row r="172" spans="1:17" ht="15" customHeight="1" x14ac:dyDescent="0.25"/>
    <row r="173" spans="1:17" ht="10.5" customHeight="1" x14ac:dyDescent="0.25">
      <c r="A173" s="221" t="s">
        <v>66</v>
      </c>
      <c r="B173" s="221"/>
      <c r="C173" s="221"/>
      <c r="D173" s="221"/>
      <c r="E173" s="221"/>
      <c r="F173" s="221"/>
      <c r="G173" s="222"/>
      <c r="H173" s="223"/>
      <c r="I173" s="224"/>
      <c r="J173" s="220"/>
      <c r="N173" s="221" t="s">
        <v>38</v>
      </c>
      <c r="O173" s="221"/>
      <c r="P173" s="221"/>
      <c r="Q173" s="221"/>
    </row>
    <row r="174" spans="1:17" ht="10.5" customHeight="1" x14ac:dyDescent="0.25">
      <c r="A174" s="225" t="s">
        <v>198</v>
      </c>
      <c r="B174" s="225"/>
      <c r="C174" s="225"/>
      <c r="D174" s="225"/>
      <c r="E174" s="225"/>
      <c r="F174" s="225"/>
      <c r="G174" s="13"/>
      <c r="H174" s="154"/>
      <c r="I174" s="154"/>
      <c r="J174" s="135"/>
      <c r="N174" s="225" t="s">
        <v>39</v>
      </c>
      <c r="O174" s="225"/>
      <c r="P174" s="225"/>
      <c r="Q174" s="225"/>
    </row>
  </sheetData>
  <mergeCells count="237">
    <mergeCell ref="A174:F174"/>
    <mergeCell ref="N174:Q174"/>
    <mergeCell ref="B168:E168"/>
    <mergeCell ref="F168:H168"/>
    <mergeCell ref="B169:E169"/>
    <mergeCell ref="F169:H169"/>
    <mergeCell ref="A173:F173"/>
    <mergeCell ref="N173:Q173"/>
    <mergeCell ref="J164:M164"/>
    <mergeCell ref="B165:E165"/>
    <mergeCell ref="F165:H165"/>
    <mergeCell ref="B166:E166"/>
    <mergeCell ref="F166:H166"/>
    <mergeCell ref="B167:E167"/>
    <mergeCell ref="F167:H167"/>
    <mergeCell ref="B160:E160"/>
    <mergeCell ref="F160:H160"/>
    <mergeCell ref="B161:E161"/>
    <mergeCell ref="F161:H161"/>
    <mergeCell ref="B162:E162"/>
    <mergeCell ref="F162:H162"/>
    <mergeCell ref="N156:N158"/>
    <mergeCell ref="O156:O158"/>
    <mergeCell ref="P156:P158"/>
    <mergeCell ref="Q156:Q158"/>
    <mergeCell ref="B159:E159"/>
    <mergeCell ref="F159:H159"/>
    <mergeCell ref="F154:J154"/>
    <mergeCell ref="K155:N155"/>
    <mergeCell ref="A156:A158"/>
    <mergeCell ref="B156:E158"/>
    <mergeCell ref="F156:H158"/>
    <mergeCell ref="I156:I158"/>
    <mergeCell ref="J156:J158"/>
    <mergeCell ref="K156:K158"/>
    <mergeCell ref="L156:L158"/>
    <mergeCell ref="M156:M158"/>
    <mergeCell ref="H149:L149"/>
    <mergeCell ref="F150:J150"/>
    <mergeCell ref="F151:I151"/>
    <mergeCell ref="K151:N151"/>
    <mergeCell ref="F152:H152"/>
    <mergeCell ref="B153:E153"/>
    <mergeCell ref="Q132:Q134"/>
    <mergeCell ref="B135:E135"/>
    <mergeCell ref="F135:H135"/>
    <mergeCell ref="H146:L146"/>
    <mergeCell ref="H147:L147"/>
    <mergeCell ref="H148:L148"/>
    <mergeCell ref="K132:K134"/>
    <mergeCell ref="L132:L134"/>
    <mergeCell ref="M132:M134"/>
    <mergeCell ref="N132:N134"/>
    <mergeCell ref="O132:O134"/>
    <mergeCell ref="P132:P134"/>
    <mergeCell ref="H128:L128"/>
    <mergeCell ref="A129:A130"/>
    <mergeCell ref="H129:L129"/>
    <mergeCell ref="F130:J130"/>
    <mergeCell ref="J131:M131"/>
    <mergeCell ref="A132:A134"/>
    <mergeCell ref="B132:E134"/>
    <mergeCell ref="F132:H134"/>
    <mergeCell ref="I132:I134"/>
    <mergeCell ref="J132:J134"/>
    <mergeCell ref="F120:Q120"/>
    <mergeCell ref="B121:E121"/>
    <mergeCell ref="F121:H121"/>
    <mergeCell ref="B122:E122"/>
    <mergeCell ref="H126:L126"/>
    <mergeCell ref="H127:L127"/>
    <mergeCell ref="B110:E110"/>
    <mergeCell ref="F110:H110"/>
    <mergeCell ref="H115:L115"/>
    <mergeCell ref="H116:L116"/>
    <mergeCell ref="H117:L117"/>
    <mergeCell ref="F119:J119"/>
    <mergeCell ref="B107:E107"/>
    <mergeCell ref="F107:H107"/>
    <mergeCell ref="B108:E108"/>
    <mergeCell ref="F108:H108"/>
    <mergeCell ref="B109:E109"/>
    <mergeCell ref="F109:H109"/>
    <mergeCell ref="B104:E104"/>
    <mergeCell ref="F104:H104"/>
    <mergeCell ref="B105:E105"/>
    <mergeCell ref="F105:H105"/>
    <mergeCell ref="B106:E106"/>
    <mergeCell ref="F106:H106"/>
    <mergeCell ref="B101:E101"/>
    <mergeCell ref="F101:H101"/>
    <mergeCell ref="B102:E102"/>
    <mergeCell ref="F102:H102"/>
    <mergeCell ref="B103:E103"/>
    <mergeCell ref="F103:H103"/>
    <mergeCell ref="B98:E98"/>
    <mergeCell ref="F98:H98"/>
    <mergeCell ref="B99:E99"/>
    <mergeCell ref="F99:H99"/>
    <mergeCell ref="B100:E100"/>
    <mergeCell ref="F100:H100"/>
    <mergeCell ref="M94:M96"/>
    <mergeCell ref="N94:N96"/>
    <mergeCell ref="O94:O96"/>
    <mergeCell ref="P94:P96"/>
    <mergeCell ref="Q94:Q96"/>
    <mergeCell ref="B97:E97"/>
    <mergeCell ref="F97:H97"/>
    <mergeCell ref="J93:L93"/>
    <mergeCell ref="A94:A96"/>
    <mergeCell ref="B94:E96"/>
    <mergeCell ref="F94:H96"/>
    <mergeCell ref="I94:I96"/>
    <mergeCell ref="J94:J96"/>
    <mergeCell ref="K94:K96"/>
    <mergeCell ref="L94:L96"/>
    <mergeCell ref="H88:L88"/>
    <mergeCell ref="H89:L89"/>
    <mergeCell ref="H90:L90"/>
    <mergeCell ref="A91:A92"/>
    <mergeCell ref="H91:L91"/>
    <mergeCell ref="F92:J92"/>
    <mergeCell ref="B80:E80"/>
    <mergeCell ref="F80:H80"/>
    <mergeCell ref="B81:E81"/>
    <mergeCell ref="F81:H81"/>
    <mergeCell ref="B82:E82"/>
    <mergeCell ref="F82:H82"/>
    <mergeCell ref="I76:K76"/>
    <mergeCell ref="B77:E77"/>
    <mergeCell ref="F77:H77"/>
    <mergeCell ref="B78:E78"/>
    <mergeCell ref="F78:H78"/>
    <mergeCell ref="B79:E79"/>
    <mergeCell ref="F79:H79"/>
    <mergeCell ref="B71:E71"/>
    <mergeCell ref="F71:H71"/>
    <mergeCell ref="B72:E72"/>
    <mergeCell ref="F72:H72"/>
    <mergeCell ref="B73:E73"/>
    <mergeCell ref="F75:J75"/>
    <mergeCell ref="B68:E68"/>
    <mergeCell ref="F68:H68"/>
    <mergeCell ref="B69:E69"/>
    <mergeCell ref="F69:H69"/>
    <mergeCell ref="B70:E70"/>
    <mergeCell ref="F70:H70"/>
    <mergeCell ref="B65:E65"/>
    <mergeCell ref="F65:H65"/>
    <mergeCell ref="B66:E66"/>
    <mergeCell ref="F66:H66"/>
    <mergeCell ref="B67:E67"/>
    <mergeCell ref="F67:H67"/>
    <mergeCell ref="M61:M63"/>
    <mergeCell ref="N61:N63"/>
    <mergeCell ref="O61:O63"/>
    <mergeCell ref="P61:P63"/>
    <mergeCell ref="Q61:Q63"/>
    <mergeCell ref="B64:E64"/>
    <mergeCell ref="F64:H64"/>
    <mergeCell ref="A58:A59"/>
    <mergeCell ref="H58:L58"/>
    <mergeCell ref="I60:L60"/>
    <mergeCell ref="A61:A63"/>
    <mergeCell ref="B61:E63"/>
    <mergeCell ref="F61:H63"/>
    <mergeCell ref="I61:I63"/>
    <mergeCell ref="J61:J63"/>
    <mergeCell ref="K61:K63"/>
    <mergeCell ref="L61:L63"/>
    <mergeCell ref="H50:K50"/>
    <mergeCell ref="O51:Q51"/>
    <mergeCell ref="I54:K54"/>
    <mergeCell ref="H55:L55"/>
    <mergeCell ref="H56:L56"/>
    <mergeCell ref="H57:L57"/>
    <mergeCell ref="B45:E45"/>
    <mergeCell ref="F45:H45"/>
    <mergeCell ref="B46:E46"/>
    <mergeCell ref="F46:H46"/>
    <mergeCell ref="B47:E47"/>
    <mergeCell ref="F47:H47"/>
    <mergeCell ref="B41:E41"/>
    <mergeCell ref="F41:H41"/>
    <mergeCell ref="B42:E42"/>
    <mergeCell ref="F42:H42"/>
    <mergeCell ref="B43:E43"/>
    <mergeCell ref="F43:H43"/>
    <mergeCell ref="B34:E34"/>
    <mergeCell ref="F34:H34"/>
    <mergeCell ref="F37:O37"/>
    <mergeCell ref="B38:E38"/>
    <mergeCell ref="F38:H38"/>
    <mergeCell ref="F40:J40"/>
    <mergeCell ref="K40:N40"/>
    <mergeCell ref="F29:H29"/>
    <mergeCell ref="B31:E31"/>
    <mergeCell ref="F31:H31"/>
    <mergeCell ref="F32:H32"/>
    <mergeCell ref="B33:E33"/>
    <mergeCell ref="F33:H33"/>
    <mergeCell ref="B24:E24"/>
    <mergeCell ref="F24:H24"/>
    <mergeCell ref="F26:P26"/>
    <mergeCell ref="B27:E27"/>
    <mergeCell ref="F27:H27"/>
    <mergeCell ref="B28:E28"/>
    <mergeCell ref="F28:H28"/>
    <mergeCell ref="B21:E21"/>
    <mergeCell ref="F21:H21"/>
    <mergeCell ref="B22:E22"/>
    <mergeCell ref="F22:H22"/>
    <mergeCell ref="B23:E23"/>
    <mergeCell ref="F23:H23"/>
    <mergeCell ref="N17:N19"/>
    <mergeCell ref="O17:O19"/>
    <mergeCell ref="P17:P19"/>
    <mergeCell ref="Q17:Q19"/>
    <mergeCell ref="B20:E20"/>
    <mergeCell ref="F20:H20"/>
    <mergeCell ref="I16:M16"/>
    <mergeCell ref="A17:A19"/>
    <mergeCell ref="B17:E19"/>
    <mergeCell ref="F17:H19"/>
    <mergeCell ref="I17:I19"/>
    <mergeCell ref="J17:J19"/>
    <mergeCell ref="K17:K19"/>
    <mergeCell ref="L17:L19"/>
    <mergeCell ref="M17:M19"/>
    <mergeCell ref="H10:L10"/>
    <mergeCell ref="H11:L11"/>
    <mergeCell ref="H12:L12"/>
    <mergeCell ref="H13:L13"/>
    <mergeCell ref="O13:Q13"/>
    <mergeCell ref="A14:A15"/>
    <mergeCell ref="H14:L14"/>
    <mergeCell ref="O14:Q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2024-11-22T15:54:06Z</dcterms:created>
  <dcterms:modified xsi:type="dcterms:W3CDTF">2024-11-22T15:56:08Z</dcterms:modified>
</cp:coreProperties>
</file>